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backupFile="1"/>
  <mc:AlternateContent xmlns:mc="http://schemas.openxmlformats.org/markup-compatibility/2006">
    <mc:Choice Requires="x15">
      <x15ac:absPath xmlns:x15ac="http://schemas.microsoft.com/office/spreadsheetml/2010/11/ac" url="https://worldbankgroup.sharepoint.com/teams/ClimateBusinessDepartment-GreenBuildingsMarketTransformation/Shared Documents/General/GBMTP/03 Technical/User Guides/User Guide v3.1/Addenda, Forms and Tools/"/>
    </mc:Choice>
  </mc:AlternateContent>
  <xr:revisionPtr revIDLastSave="0" documentId="8_{222AFBE8-986E-4A01-B1EB-A45914EA7F98}" xr6:coauthVersionLast="47" xr6:coauthVersionMax="47" xr10:uidLastSave="{00000000-0000-0000-0000-000000000000}"/>
  <bookViews>
    <workbookView xWindow="-28920" yWindow="-120" windowWidth="29040" windowHeight="15720" xr2:uid="{00000000-000D-0000-FFFF-FFFF00000000}"/>
  </bookViews>
  <sheets>
    <sheet name="Instructions" sheetId="3" r:id="rId1"/>
    <sheet name="Calcula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2" l="1"/>
  <c r="E138" i="2"/>
  <c r="G69" i="2"/>
  <c r="E69" i="2" s="1"/>
  <c r="E68" i="2"/>
  <c r="E67" i="2"/>
  <c r="E66" i="2"/>
  <c r="E65" i="2"/>
  <c r="E64" i="2"/>
  <c r="E63" i="2"/>
  <c r="E62" i="2"/>
  <c r="E61" i="2"/>
  <c r="E60" i="2"/>
  <c r="K59" i="2"/>
  <c r="J59" i="2"/>
  <c r="E59" i="2"/>
  <c r="K58" i="2"/>
  <c r="J58" i="2"/>
  <c r="E58" i="2"/>
  <c r="K57" i="2"/>
  <c r="J57" i="2"/>
  <c r="E57" i="2"/>
  <c r="K56" i="2"/>
  <c r="J56" i="2"/>
  <c r="E56" i="2"/>
  <c r="K55" i="2"/>
  <c r="J55" i="2"/>
  <c r="E55" i="2"/>
  <c r="G42" i="2" l="1"/>
  <c r="E42" i="2"/>
  <c r="E41" i="2"/>
  <c r="E40" i="2"/>
  <c r="E39" i="2"/>
  <c r="E38" i="2"/>
  <c r="E37" i="2"/>
  <c r="E36" i="2"/>
  <c r="E35" i="2"/>
  <c r="E34" i="2"/>
  <c r="E33" i="2"/>
  <c r="M72" i="2"/>
  <c r="N72" i="2"/>
  <c r="O72" i="2"/>
  <c r="P72" i="2"/>
  <c r="Q72" i="2"/>
  <c r="L72" i="2"/>
  <c r="L45" i="2"/>
  <c r="L106" i="2" l="1"/>
  <c r="M3" i="2"/>
  <c r="N3" i="2"/>
  <c r="O3" i="2"/>
  <c r="P3" i="2"/>
  <c r="Q3" i="2"/>
  <c r="L3" i="2"/>
  <c r="M45" i="2"/>
  <c r="M106" i="2" s="1"/>
  <c r="N45" i="2"/>
  <c r="N106" i="2" s="1"/>
  <c r="O45" i="2"/>
  <c r="O106" i="2" s="1"/>
  <c r="P45" i="2"/>
  <c r="P106" i="2" s="1"/>
  <c r="Q45" i="2"/>
  <c r="Q106" i="2" s="1"/>
  <c r="K136" i="2"/>
  <c r="J136" i="2"/>
  <c r="E136" i="2"/>
  <c r="K135" i="2"/>
  <c r="J135" i="2"/>
  <c r="E135" i="2"/>
  <c r="K134" i="2"/>
  <c r="J134" i="2"/>
  <c r="E134" i="2"/>
  <c r="K132" i="2"/>
  <c r="E132" i="2"/>
  <c r="K131" i="2"/>
  <c r="E131" i="2"/>
  <c r="K130" i="2"/>
  <c r="E130" i="2"/>
  <c r="K129" i="2"/>
  <c r="E129" i="2"/>
  <c r="K128" i="2"/>
  <c r="E128" i="2"/>
  <c r="K127" i="2"/>
  <c r="E127" i="2"/>
  <c r="K126" i="2"/>
  <c r="E126" i="2"/>
  <c r="K125" i="2"/>
  <c r="E125" i="2"/>
  <c r="K124" i="2"/>
  <c r="E124" i="2"/>
  <c r="K123" i="2"/>
  <c r="E123" i="2"/>
  <c r="K122" i="2"/>
  <c r="E122" i="2"/>
  <c r="E120" i="2"/>
  <c r="E119" i="2"/>
  <c r="E118" i="2"/>
  <c r="E117" i="2"/>
  <c r="E116" i="2"/>
  <c r="E115" i="2"/>
  <c r="E113" i="2"/>
  <c r="K111" i="2"/>
  <c r="J111" i="2"/>
  <c r="E111" i="2"/>
  <c r="K110" i="2"/>
  <c r="J110" i="2"/>
  <c r="E110" i="2"/>
  <c r="K109" i="2"/>
  <c r="J109" i="2"/>
  <c r="E109" i="2"/>
  <c r="K108" i="2"/>
  <c r="J108" i="2"/>
  <c r="E108" i="2"/>
  <c r="E102" i="2"/>
  <c r="E101" i="2"/>
  <c r="E100" i="2"/>
  <c r="E99" i="2"/>
  <c r="E98" i="2"/>
  <c r="E97" i="2"/>
  <c r="E95" i="2"/>
  <c r="K93" i="2"/>
  <c r="J93" i="2"/>
  <c r="E93" i="2"/>
  <c r="K92" i="2"/>
  <c r="J92" i="2"/>
  <c r="E92" i="2"/>
  <c r="K91" i="2"/>
  <c r="J91" i="2"/>
  <c r="E91" i="2"/>
  <c r="K90" i="2"/>
  <c r="J90" i="2"/>
  <c r="E90" i="2"/>
  <c r="K88" i="2"/>
  <c r="J88" i="2"/>
  <c r="G88" i="2"/>
  <c r="E88" i="2" s="1"/>
  <c r="K86" i="2"/>
  <c r="G86" i="2"/>
  <c r="E86" i="2" s="1"/>
  <c r="K85" i="2"/>
  <c r="G85" i="2"/>
  <c r="E85" i="2"/>
  <c r="K84" i="2"/>
  <c r="G84" i="2"/>
  <c r="E84" i="2" s="1"/>
  <c r="K83" i="2"/>
  <c r="G83" i="2"/>
  <c r="E83" i="2" s="1"/>
  <c r="K82" i="2"/>
  <c r="G82" i="2"/>
  <c r="E82" i="2" s="1"/>
  <c r="G80" i="2"/>
  <c r="E80" i="2" s="1"/>
  <c r="G79" i="2"/>
  <c r="E79" i="2" s="1"/>
  <c r="G78" i="2"/>
  <c r="E78" i="2" s="1"/>
  <c r="G77" i="2"/>
  <c r="E77" i="2" s="1"/>
  <c r="G76" i="2"/>
  <c r="E76" i="2" s="1"/>
  <c r="G75" i="2"/>
  <c r="E75" i="2" s="1"/>
  <c r="G74" i="2"/>
  <c r="E74" i="2" s="1"/>
  <c r="E53" i="2" l="1"/>
  <c r="E51" i="2"/>
  <c r="E50" i="2"/>
  <c r="E49" i="2"/>
  <c r="E48" i="2"/>
  <c r="E47" i="2"/>
  <c r="K31" i="2"/>
  <c r="E31" i="2"/>
  <c r="K30" i="2"/>
  <c r="E30" i="2"/>
  <c r="K29" i="2"/>
  <c r="E29" i="2"/>
  <c r="K28" i="2"/>
  <c r="E28" i="2"/>
  <c r="K27" i="2"/>
  <c r="E27" i="2"/>
  <c r="K26" i="2"/>
  <c r="E26" i="2"/>
  <c r="K25" i="2"/>
  <c r="E25" i="2"/>
  <c r="K24" i="2"/>
  <c r="E24" i="2"/>
  <c r="K23" i="2"/>
  <c r="E23" i="2"/>
  <c r="K22" i="2"/>
  <c r="E22" i="2"/>
  <c r="K21" i="2"/>
  <c r="E21" i="2"/>
  <c r="K20" i="2"/>
  <c r="E20" i="2"/>
  <c r="K19" i="2"/>
  <c r="E19" i="2"/>
  <c r="J17" i="2"/>
  <c r="E17" i="2"/>
  <c r="J16" i="2"/>
  <c r="E16" i="2"/>
  <c r="J15" i="2"/>
  <c r="E15" i="2"/>
  <c r="J14" i="2"/>
  <c r="E14" i="2"/>
  <c r="J13" i="2"/>
  <c r="E13" i="2"/>
  <c r="J12" i="2"/>
  <c r="E12" i="2"/>
  <c r="J11" i="2"/>
  <c r="E11" i="2"/>
  <c r="J10" i="2"/>
  <c r="E10" i="2"/>
  <c r="J9" i="2"/>
  <c r="E9" i="2"/>
  <c r="K7" i="2"/>
  <c r="J7" i="2"/>
  <c r="E7" i="2"/>
  <c r="K6" i="2"/>
  <c r="J6" i="2"/>
  <c r="E6" i="2"/>
  <c r="K5" i="2"/>
  <c r="J5" i="2"/>
  <c r="E5" i="2"/>
  <c r="G103" i="2" l="1"/>
  <c r="E103" i="2" s="1"/>
  <c r="G137" i="2"/>
  <c r="E137" i="2" s="1"/>
  <c r="E54" i="2"/>
  <c r="E32" i="2"/>
  <c r="J133" i="2" l="1"/>
  <c r="K133" i="2"/>
  <c r="E133" i="2"/>
  <c r="E112" i="2"/>
  <c r="E94" i="2"/>
  <c r="J87" i="2"/>
  <c r="K87" i="2"/>
  <c r="G87" i="2"/>
  <c r="E87" i="2" s="1"/>
  <c r="E52" i="2"/>
  <c r="E8" i="2"/>
  <c r="J8" i="2"/>
  <c r="K121" i="2"/>
  <c r="E121" i="2"/>
  <c r="E114" i="2"/>
  <c r="K107" i="2"/>
  <c r="J107" i="2"/>
  <c r="E107" i="2"/>
  <c r="E96" i="2"/>
  <c r="K89" i="2"/>
  <c r="J89" i="2"/>
  <c r="E89" i="2"/>
  <c r="K81" i="2"/>
  <c r="G81" i="2"/>
  <c r="E81" i="2" s="1"/>
  <c r="G73" i="2"/>
  <c r="E73" i="2" s="1"/>
  <c r="E46" i="2"/>
  <c r="K18" i="2"/>
  <c r="E18" i="2"/>
  <c r="K4" i="2"/>
  <c r="J4" i="2"/>
  <c r="E4" i="2"/>
  <c r="O46" i="2" l="1"/>
  <c r="N46" i="2"/>
  <c r="M46" i="2"/>
  <c r="L46" i="2"/>
  <c r="L4" i="2"/>
  <c r="Q4" i="2"/>
  <c r="P4" i="2"/>
  <c r="O4" i="2"/>
  <c r="N4" i="2"/>
  <c r="M4" i="2"/>
  <c r="Q46" i="2"/>
  <c r="P46" i="2"/>
  <c r="Q73" i="2"/>
  <c r="P73" i="2"/>
  <c r="O73" i="2"/>
  <c r="N73" i="2"/>
  <c r="M73" i="2"/>
  <c r="L73" i="2"/>
  <c r="M107" i="2"/>
  <c r="N107" i="2"/>
  <c r="O107" i="2"/>
  <c r="P107" i="2"/>
  <c r="Q107" i="2"/>
  <c r="L107" i="2"/>
</calcChain>
</file>

<file path=xl/sharedStrings.xml><?xml version="1.0" encoding="utf-8"?>
<sst xmlns="http://schemas.openxmlformats.org/spreadsheetml/2006/main" count="83" uniqueCount="26">
  <si>
    <t>EXAMPLE OF  MULTIPLE TYPES SHADING</t>
  </si>
  <si>
    <t>VALUES TO INPUT IN THE EEM04 CALCULATOR</t>
  </si>
  <si>
    <t>Window Orientation</t>
  </si>
  <si>
    <t>Shading Type</t>
  </si>
  <si>
    <t>Count</t>
  </si>
  <si>
    <t>Window Area (m²)</t>
  </si>
  <si>
    <t>Height Of The Window (m)</t>
  </si>
  <si>
    <t>Width Of The Window (m)</t>
  </si>
  <si>
    <t>Overhang Depth (m)</t>
  </si>
  <si>
    <t>Overhang Distance (m)</t>
  </si>
  <si>
    <t>Fin Depth (m)</t>
  </si>
  <si>
    <t>Fin Distance (m)</t>
  </si>
  <si>
    <t>SOUTH EAST</t>
  </si>
  <si>
    <t>Type 1</t>
  </si>
  <si>
    <t>Type 2</t>
  </si>
  <si>
    <t>Type 3</t>
  </si>
  <si>
    <t>Type 4</t>
  </si>
  <si>
    <t>NORTH WEST</t>
  </si>
  <si>
    <t>SOUTH WEST</t>
  </si>
  <si>
    <t>Type 5</t>
  </si>
  <si>
    <t>Type 6</t>
  </si>
  <si>
    <t>Type 7</t>
  </si>
  <si>
    <t>NORTH EAST</t>
  </si>
  <si>
    <r>
      <t>Purpose:</t>
    </r>
    <r>
      <rPr>
        <sz val="10"/>
        <color rgb="FF000000"/>
        <rFont val="Calibri"/>
        <family val="2"/>
      </rPr>
      <t>This Excel file is designed to help prepare the inputs required for the EEM04 measure in EDGE, for versions V3.0 and V3.1. It ensures formulas are applied correctly and, when needed, allows expanding the number of shading types beyond the standard limit of three</t>
    </r>
  </si>
  <si>
    <t>Instructions for Using the EDGE Excel Tool – Measure EEM04 (V3.0 and V3.1)</t>
  </si>
  <si>
    <r>
      <t>How to Fill the Tool - External Shading Devices Calc:
1. List and Identify Windows by Orientation</t>
    </r>
    <r>
      <rPr>
        <sz val="10"/>
        <color rgb="FF000000"/>
        <rFont val="Calibri"/>
        <family val="2"/>
      </rPr>
      <t xml:space="preserve">
     - In Columns B–K, list each window or identical group of windows according to its orientation.
     - Use cardinal and intercardinal orientations as shown in the building elevations
     - If an orientation has more than one shading type (e.g., horizontal overhang vs. combined fins + overhang), add extra rows for each type.
     - Extend the formula ranges so Columns L–Q calculate results for all entries
</t>
    </r>
    <r>
      <rPr>
        <b/>
        <sz val="10"/>
        <color rgb="FF000000"/>
        <rFont val="Calibri"/>
        <family val="2"/>
      </rPr>
      <t xml:space="preserve">2. Define Shading Type
</t>
    </r>
    <r>
      <rPr>
        <sz val="10"/>
        <color rgb="FF000000"/>
        <rFont val="Calibri"/>
        <family val="2"/>
      </rPr>
      <t xml:space="preserve">     - Horizontal (Overhang): Flat projection above the window.
     - Vertical (Fin): Vertical projections at the sides of the window.
     - Combined (Egg Crate): Combination of horizontal and vertical shading elements.
     - Assign clear labels (e.g., Type 1, Type 2, Type 3) and keep the naming consistent for the same building.
</t>
    </r>
    <r>
      <rPr>
        <b/>
        <sz val="10"/>
        <color rgb="FF000000"/>
        <rFont val="Calibri"/>
        <family val="2"/>
      </rPr>
      <t xml:space="preserve">3.Count the Number of Windows
</t>
    </r>
    <r>
      <rPr>
        <sz val="10"/>
        <color rgb="FF000000"/>
        <rFont val="Calibri"/>
        <family val="2"/>
      </rPr>
      <t xml:space="preserve">     - Enter in the Count column the total number of windows in this orientation that have the exact same shading configuration and dimensions.
</t>
    </r>
    <r>
      <rPr>
        <b/>
        <sz val="10"/>
        <color rgb="FF000000"/>
        <rFont val="Calibri"/>
        <family val="2"/>
      </rPr>
      <t xml:space="preserve">4. Measure Shading Geometry
</t>
    </r>
    <r>
      <rPr>
        <sz val="10"/>
        <color rgb="FF000000"/>
        <rFont val="Calibri"/>
        <family val="2"/>
      </rPr>
      <t xml:space="preserve">     - Record measurements based on design drawings or as-built site measurements:</t>
    </r>
    <r>
      <rPr>
        <b/>
        <sz val="10"/>
        <color rgb="FF000000"/>
        <rFont val="Calibri"/>
        <family val="2"/>
      </rPr>
      <t xml:space="preserve">
</t>
    </r>
    <r>
      <rPr>
        <sz val="10"/>
        <color rgb="FF000000"/>
        <rFont val="Calibri"/>
        <family val="2"/>
      </rPr>
      <t xml:space="preserve">         </t>
    </r>
    <r>
      <rPr>
        <b/>
        <sz val="10"/>
        <color rgb="FF000000"/>
        <rFont val="Calibri"/>
        <family val="2"/>
      </rPr>
      <t>Horizontal overhangs (above window):</t>
    </r>
    <r>
      <rPr>
        <sz val="10"/>
        <color rgb="FF000000"/>
        <rFont val="Calibri"/>
        <family val="2"/>
      </rPr>
      <t xml:space="preserve">
         </t>
    </r>
    <r>
      <rPr>
        <b/>
        <sz val="10"/>
        <color rgb="FF000000"/>
        <rFont val="Calibri"/>
        <family val="2"/>
      </rPr>
      <t xml:space="preserve">Overhang Depth (m): </t>
    </r>
    <r>
      <rPr>
        <sz val="10"/>
        <color rgb="FF000000"/>
        <rFont val="Calibri"/>
        <family val="2"/>
      </rPr>
      <t>Projection distance of the overhang outward from the wall.
         O</t>
    </r>
    <r>
      <rPr>
        <b/>
        <sz val="10"/>
        <color rgb="FF000000"/>
        <rFont val="Calibri"/>
        <family val="2"/>
      </rPr>
      <t>verhang Distance (m):</t>
    </r>
    <r>
      <rPr>
        <sz val="10"/>
        <color rgb="FF000000"/>
        <rFont val="Calibri"/>
        <family val="2"/>
      </rPr>
      <t xml:space="preserve"> Vertical distance from the top of the window to the overhang (if the overhang is directly above, this distance is usually  0).
</t>
    </r>
    <r>
      <rPr>
        <b/>
        <sz val="10"/>
        <color rgb="FF000000"/>
        <rFont val="Calibri"/>
        <family val="2"/>
      </rPr>
      <t xml:space="preserve">Vertical fins (side shading):
        Fin Depth (m): </t>
    </r>
    <r>
      <rPr>
        <sz val="10"/>
        <color rgb="FF000000"/>
        <rFont val="Calibri"/>
        <family val="2"/>
      </rPr>
      <t>Projection distance of the fin outward from the wall.</t>
    </r>
    <r>
      <rPr>
        <b/>
        <sz val="10"/>
        <color rgb="FF000000"/>
        <rFont val="Calibri"/>
        <family val="2"/>
      </rPr>
      <t xml:space="preserve">
        Fin Distance (m): </t>
    </r>
    <r>
      <rPr>
        <sz val="10"/>
        <color rgb="FF000000"/>
        <rFont val="Calibri"/>
        <family val="2"/>
      </rPr>
      <t xml:space="preserve">Horizontal distance from the window edge to the fin.
     - If multiple identical windows exist in that orientation/shading type, the same dimensions are used for all rows referring to this type
     - If dimensions differ, create separate entries for each set
</t>
    </r>
    <r>
      <rPr>
        <b/>
        <sz val="10"/>
        <color rgb="FF000000"/>
        <rFont val="Calibri"/>
        <family val="2"/>
      </rPr>
      <t>5. Review the calculated outputs in Columns L–Q.</t>
    </r>
    <r>
      <rPr>
        <sz val="10"/>
        <color rgb="FF000000"/>
        <rFont val="Calibri"/>
        <family val="2"/>
      </rPr>
      <t xml:space="preserve">
    - Check that formula outputs are correct for each row.
    - Transfer the calculated shading factor details from Columns L–Q into the EEM04 External Shading Devices Calculator in the EDGE App for each orientation.
</t>
    </r>
    <r>
      <rPr>
        <b/>
        <sz val="10"/>
        <color rgb="FF000000"/>
        <rFont val="Calibri"/>
        <family val="2"/>
      </rPr>
      <t xml:space="preserve">6. Documentation
    - </t>
    </r>
    <r>
      <rPr>
        <sz val="10"/>
        <color rgb="FF000000"/>
        <rFont val="Calibri"/>
        <family val="2"/>
      </rPr>
      <t xml:space="preserve">Save the Excel file and include it as part of submission for both Design Stage and Post‑Construction Stage Certification.
    - Attach façade elevation drawings with shading devices highlighted. Clearly mark reference points for measurements (e.g., overhang and fin edges).
    - For Post‑Construction Stage, include as-built drawings and date‑stamped photographs showing installed shading devices.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</si>
</sst>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scheme val="minor"/>
    </font>
    <font>
      <b/>
      <sz val="10"/>
      <color rgb="FFFFFFFF"/>
      <name val="Calibri"/>
      <family val="2"/>
    </font>
    <font>
      <b/>
      <sz val="10"/>
      <color rgb="FF000000"/>
      <name val="Calibri"/>
      <family val="2"/>
    </font>
    <font>
      <sz val="10"/>
      <color rgb="FF000000"/>
      <name val="Calibri"/>
      <family val="2"/>
    </font>
  </fonts>
  <fills count="4">
    <fill>
      <patternFill patternType="none"/>
    </fill>
    <fill>
      <patternFill patternType="gray125"/>
    </fill>
    <fill>
      <patternFill patternType="solid">
        <fgColor rgb="FF9BBB59"/>
        <bgColor indexed="64"/>
      </patternFill>
    </fill>
    <fill>
      <patternFill patternType="solid">
        <fgColor rgb="FFE6EED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4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 xfId="1"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5" fillId="3" borderId="7"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5"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E6E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184378</xdr:colOff>
      <xdr:row>3</xdr:row>
      <xdr:rowOff>990058</xdr:rowOff>
    </xdr:from>
    <xdr:to>
      <xdr:col>9</xdr:col>
      <xdr:colOff>421142</xdr:colOff>
      <xdr:row>4</xdr:row>
      <xdr:rowOff>97289</xdr:rowOff>
    </xdr:to>
    <xdr:pic>
      <xdr:nvPicPr>
        <xdr:cNvPr id="21" name="Picture 1">
          <a:extLst>
            <a:ext uri="{FF2B5EF4-FFF2-40B4-BE49-F238E27FC236}">
              <a16:creationId xmlns:a16="http://schemas.microsoft.com/office/drawing/2014/main" id="{F84307BC-7CD3-5793-A90F-E01AD6A6C8C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84378" y="3371308"/>
          <a:ext cx="5723164" cy="24409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E52D-DC08-491C-B06C-F410C8DEF349}">
  <dimension ref="A1:J17"/>
  <sheetViews>
    <sheetView showGridLines="0" tabSelected="1" topLeftCell="A5" workbookViewId="0">
      <selection activeCell="A3" sqref="A3:J6"/>
    </sheetView>
  </sheetViews>
  <sheetFormatPr defaultRowHeight="15" x14ac:dyDescent="0.25"/>
  <cols>
    <col min="10" max="10" width="16" customWidth="1"/>
  </cols>
  <sheetData>
    <row r="1" spans="1:10" x14ac:dyDescent="0.25">
      <c r="A1" s="15" t="s">
        <v>24</v>
      </c>
      <c r="B1" s="15"/>
      <c r="C1" s="15"/>
      <c r="D1" s="15"/>
      <c r="E1" s="15"/>
      <c r="F1" s="15"/>
      <c r="G1" s="15"/>
      <c r="H1" s="15"/>
      <c r="I1" s="15"/>
      <c r="J1" s="15"/>
    </row>
    <row r="2" spans="1:10" ht="39.75" customHeight="1" x14ac:dyDescent="0.25">
      <c r="A2" s="16" t="s">
        <v>23</v>
      </c>
      <c r="B2" s="16"/>
      <c r="C2" s="16"/>
      <c r="D2" s="16"/>
      <c r="E2" s="16"/>
      <c r="F2" s="16"/>
      <c r="G2" s="16"/>
      <c r="H2" s="16"/>
      <c r="I2" s="16"/>
      <c r="J2" s="16"/>
    </row>
    <row r="3" spans="1:10" ht="133.15" customHeight="1" x14ac:dyDescent="0.25">
      <c r="A3" s="16" t="s">
        <v>25</v>
      </c>
      <c r="B3" s="16"/>
      <c r="C3" s="16"/>
      <c r="D3" s="16"/>
      <c r="E3" s="16"/>
      <c r="F3" s="16"/>
      <c r="G3" s="16"/>
      <c r="H3" s="16"/>
      <c r="I3" s="16"/>
      <c r="J3" s="16"/>
    </row>
    <row r="4" spans="1:10" ht="262.89999999999998" customHeight="1" x14ac:dyDescent="0.25">
      <c r="A4" s="16"/>
      <c r="B4" s="16"/>
      <c r="C4" s="16"/>
      <c r="D4" s="16"/>
      <c r="E4" s="16"/>
      <c r="F4" s="16"/>
      <c r="G4" s="16"/>
      <c r="H4" s="16"/>
      <c r="I4" s="16"/>
      <c r="J4" s="16"/>
    </row>
    <row r="5" spans="1:10" ht="163.5" customHeight="1" x14ac:dyDescent="0.25">
      <c r="A5" s="16"/>
      <c r="B5" s="16"/>
      <c r="C5" s="16"/>
      <c r="D5" s="16"/>
      <c r="E5" s="16"/>
      <c r="F5" s="16"/>
      <c r="G5" s="16"/>
      <c r="H5" s="16"/>
      <c r="I5" s="16"/>
      <c r="J5" s="16"/>
    </row>
    <row r="6" spans="1:10" ht="144.4" customHeight="1" x14ac:dyDescent="0.25">
      <c r="A6" s="16"/>
      <c r="B6" s="16"/>
      <c r="C6" s="16"/>
      <c r="D6" s="16"/>
      <c r="E6" s="16"/>
      <c r="F6" s="16"/>
      <c r="G6" s="16"/>
      <c r="H6" s="16"/>
      <c r="I6" s="16"/>
      <c r="J6" s="16"/>
    </row>
    <row r="17" ht="79.5" customHeight="1" x14ac:dyDescent="0.25"/>
  </sheetData>
  <sheetProtection algorithmName="SHA-512" hashValue="y5KRzkiUkEstcMit6nWlhO7Ih8oeZtVTKhu5MAztQbyqSoPkAfQyfpu5bbJQyxUDXG5xkXAdNW31f5IyuKL6AA==" saltValue="+33oGR/GSJBvLqPzyKUMHA==" spinCount="100000" sheet="1" objects="1" scenarios="1"/>
  <mergeCells count="3">
    <mergeCell ref="A1:J1"/>
    <mergeCell ref="A2:J2"/>
    <mergeCell ref="A3:J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38"/>
  <sheetViews>
    <sheetView showGridLines="0" zoomScale="85" zoomScaleNormal="85" workbookViewId="0">
      <selection activeCell="P4" sqref="P4"/>
    </sheetView>
  </sheetViews>
  <sheetFormatPr defaultColWidth="9.140625" defaultRowHeight="15" x14ac:dyDescent="0.25"/>
  <cols>
    <col min="1" max="1" width="9.140625" style="1"/>
    <col min="2" max="2" width="12.5703125" style="1" bestFit="1" customWidth="1"/>
    <col min="3" max="3" width="8" style="1" bestFit="1" customWidth="1"/>
    <col min="4" max="4" width="8" style="1" customWidth="1"/>
    <col min="5" max="7" width="8.7109375" style="1" bestFit="1" customWidth="1"/>
    <col min="8" max="8" width="10.140625" style="1" bestFit="1" customWidth="1"/>
    <col min="9" max="9" width="9.85546875" style="1" bestFit="1" customWidth="1"/>
    <col min="10" max="10" width="8.7109375" style="1" bestFit="1" customWidth="1"/>
    <col min="11" max="11" width="8.85546875" style="1" bestFit="1" customWidth="1"/>
    <col min="12" max="14" width="9.140625" style="1"/>
    <col min="15" max="15" width="9.140625" style="1" customWidth="1"/>
    <col min="16" max="16384" width="9.140625" style="1"/>
  </cols>
  <sheetData>
    <row r="2" spans="2:18" x14ac:dyDescent="0.25">
      <c r="B2" s="15" t="s">
        <v>0</v>
      </c>
      <c r="C2" s="15"/>
      <c r="D2" s="15"/>
      <c r="E2" s="15"/>
      <c r="F2" s="15"/>
      <c r="G2" s="15"/>
      <c r="H2" s="15"/>
      <c r="I2" s="15"/>
      <c r="J2" s="15"/>
      <c r="K2" s="15"/>
      <c r="L2" s="15" t="s">
        <v>1</v>
      </c>
      <c r="M2" s="15"/>
      <c r="N2" s="15"/>
      <c r="O2" s="15"/>
      <c r="P2" s="15"/>
      <c r="Q2" s="15"/>
    </row>
    <row r="3" spans="2:18" ht="51" x14ac:dyDescent="0.25">
      <c r="B3" s="5" t="s">
        <v>2</v>
      </c>
      <c r="C3" s="5" t="s">
        <v>3</v>
      </c>
      <c r="D3" s="5" t="s">
        <v>4</v>
      </c>
      <c r="E3" s="5" t="s">
        <v>5</v>
      </c>
      <c r="F3" s="5" t="s">
        <v>6</v>
      </c>
      <c r="G3" s="5" t="s">
        <v>7</v>
      </c>
      <c r="H3" s="5" t="s">
        <v>8</v>
      </c>
      <c r="I3" s="5" t="s">
        <v>9</v>
      </c>
      <c r="J3" s="5" t="s">
        <v>10</v>
      </c>
      <c r="K3" s="5" t="s">
        <v>11</v>
      </c>
      <c r="L3" s="5" t="str">
        <f t="shared" ref="L3:Q3" si="0">F3</f>
        <v>Height Of The Window (m)</v>
      </c>
      <c r="M3" s="5" t="str">
        <f t="shared" si="0"/>
        <v>Width Of The Window (m)</v>
      </c>
      <c r="N3" s="5" t="str">
        <f t="shared" si="0"/>
        <v>Overhang Depth (m)</v>
      </c>
      <c r="O3" s="5" t="str">
        <f t="shared" si="0"/>
        <v>Overhang Distance (m)</v>
      </c>
      <c r="P3" s="5" t="str">
        <f t="shared" si="0"/>
        <v>Fin Depth (m)</v>
      </c>
      <c r="Q3" s="5" t="str">
        <f t="shared" si="0"/>
        <v>Fin Distance (m)</v>
      </c>
      <c r="R3" s="2"/>
    </row>
    <row r="4" spans="2:18" x14ac:dyDescent="0.25">
      <c r="B4" s="17" t="s">
        <v>12</v>
      </c>
      <c r="C4" s="35" t="s">
        <v>13</v>
      </c>
      <c r="D4" s="17">
        <v>4</v>
      </c>
      <c r="E4" s="9">
        <f t="shared" ref="E4:E42" si="1">F4*G4</f>
        <v>6.72</v>
      </c>
      <c r="F4" s="9">
        <v>2.4</v>
      </c>
      <c r="G4" s="9">
        <v>2.8</v>
      </c>
      <c r="H4" s="9">
        <v>1.35</v>
      </c>
      <c r="I4" s="9">
        <v>0.52500000000000002</v>
      </c>
      <c r="J4" s="9">
        <f>0.77/2</f>
        <v>0.38500000000000001</v>
      </c>
      <c r="K4" s="13">
        <f>0.6</f>
        <v>0.6</v>
      </c>
      <c r="L4" s="12">
        <f t="shared" ref="L4:Q4" si="2">SUMPRODUCT($E$4:$E$42,F4:F42)/SUM($E$4:$E$42)</f>
        <v>2.3017497081771197</v>
      </c>
      <c r="M4" s="12">
        <f t="shared" si="2"/>
        <v>4.0190929151121111</v>
      </c>
      <c r="N4" s="12">
        <f t="shared" si="2"/>
        <v>1.3713668500924205</v>
      </c>
      <c r="O4" s="12">
        <f t="shared" si="2"/>
        <v>1.4957271454561576</v>
      </c>
      <c r="P4" s="12">
        <f t="shared" si="2"/>
        <v>0.9313611701759138</v>
      </c>
      <c r="Q4" s="12">
        <f t="shared" si="2"/>
        <v>0.80067993872477006</v>
      </c>
      <c r="R4" s="3"/>
    </row>
    <row r="5" spans="2:18" x14ac:dyDescent="0.25">
      <c r="B5" s="17"/>
      <c r="C5" s="35"/>
      <c r="D5" s="17"/>
      <c r="E5" s="10">
        <f t="shared" si="1"/>
        <v>6.72</v>
      </c>
      <c r="F5" s="10">
        <v>2.4</v>
      </c>
      <c r="G5" s="10">
        <v>2.8</v>
      </c>
      <c r="H5" s="10">
        <v>1.35</v>
      </c>
      <c r="I5" s="11">
        <v>0.52500000000000002</v>
      </c>
      <c r="J5" s="10">
        <f>0.77/2</f>
        <v>0.38500000000000001</v>
      </c>
      <c r="K5" s="10">
        <f>0.6</f>
        <v>0.6</v>
      </c>
    </row>
    <row r="6" spans="2:18" x14ac:dyDescent="0.25">
      <c r="B6" s="17"/>
      <c r="C6" s="35"/>
      <c r="D6" s="17"/>
      <c r="E6" s="9">
        <f t="shared" si="1"/>
        <v>6.72</v>
      </c>
      <c r="F6" s="9">
        <v>2.4</v>
      </c>
      <c r="G6" s="9">
        <v>2.8</v>
      </c>
      <c r="H6" s="9">
        <v>1.35</v>
      </c>
      <c r="I6" s="9">
        <v>0.52500000000000002</v>
      </c>
      <c r="J6" s="9">
        <f>0.77/2</f>
        <v>0.38500000000000001</v>
      </c>
      <c r="K6" s="13">
        <f>0.6</f>
        <v>0.6</v>
      </c>
    </row>
    <row r="7" spans="2:18" x14ac:dyDescent="0.25">
      <c r="B7" s="17"/>
      <c r="C7" s="35"/>
      <c r="D7" s="17"/>
      <c r="E7" s="10">
        <f t="shared" si="1"/>
        <v>6.72</v>
      </c>
      <c r="F7" s="10">
        <v>2.4</v>
      </c>
      <c r="G7" s="10">
        <v>2.8</v>
      </c>
      <c r="H7" s="10">
        <v>1.35</v>
      </c>
      <c r="I7" s="11">
        <v>0.52500000000000002</v>
      </c>
      <c r="J7" s="10">
        <f>0.77/2</f>
        <v>0.38500000000000001</v>
      </c>
      <c r="K7" s="10">
        <f>0.6</f>
        <v>0.6</v>
      </c>
    </row>
    <row r="8" spans="2:18" x14ac:dyDescent="0.25">
      <c r="B8" s="17"/>
      <c r="C8" s="36" t="s">
        <v>14</v>
      </c>
      <c r="D8" s="18">
        <v>10</v>
      </c>
      <c r="E8" s="9">
        <f t="shared" si="1"/>
        <v>6.72</v>
      </c>
      <c r="F8" s="9">
        <v>2.4</v>
      </c>
      <c r="G8" s="9">
        <v>2.8</v>
      </c>
      <c r="H8" s="9">
        <v>1.35</v>
      </c>
      <c r="I8" s="9">
        <v>0.52500000000000002</v>
      </c>
      <c r="J8" s="9">
        <f t="shared" ref="J8:J17" si="3">1.5/2</f>
        <v>0.75</v>
      </c>
      <c r="K8" s="13">
        <v>2.39</v>
      </c>
    </row>
    <row r="9" spans="2:18" x14ac:dyDescent="0.25">
      <c r="B9" s="17"/>
      <c r="C9" s="36"/>
      <c r="D9" s="18"/>
      <c r="E9" s="10">
        <f t="shared" si="1"/>
        <v>6.72</v>
      </c>
      <c r="F9" s="10">
        <v>2.4</v>
      </c>
      <c r="G9" s="10">
        <v>2.8</v>
      </c>
      <c r="H9" s="10">
        <v>1.35</v>
      </c>
      <c r="I9" s="11">
        <v>0.52500000000000002</v>
      </c>
      <c r="J9" s="10">
        <f t="shared" si="3"/>
        <v>0.75</v>
      </c>
      <c r="K9" s="10">
        <v>2.39</v>
      </c>
    </row>
    <row r="10" spans="2:18" x14ac:dyDescent="0.25">
      <c r="B10" s="17"/>
      <c r="C10" s="36"/>
      <c r="D10" s="18"/>
      <c r="E10" s="9">
        <f t="shared" si="1"/>
        <v>6.72</v>
      </c>
      <c r="F10" s="9">
        <v>2.4</v>
      </c>
      <c r="G10" s="9">
        <v>2.8</v>
      </c>
      <c r="H10" s="9">
        <v>1.35</v>
      </c>
      <c r="I10" s="9">
        <v>0.52500000000000002</v>
      </c>
      <c r="J10" s="9">
        <f t="shared" si="3"/>
        <v>0.75</v>
      </c>
      <c r="K10" s="13">
        <v>2.39</v>
      </c>
    </row>
    <row r="11" spans="2:18" x14ac:dyDescent="0.25">
      <c r="B11" s="17"/>
      <c r="C11" s="36"/>
      <c r="D11" s="18"/>
      <c r="E11" s="10">
        <f t="shared" si="1"/>
        <v>6.72</v>
      </c>
      <c r="F11" s="10">
        <v>2.4</v>
      </c>
      <c r="G11" s="10">
        <v>2.8</v>
      </c>
      <c r="H11" s="10">
        <v>1.35</v>
      </c>
      <c r="I11" s="11">
        <v>0.52500000000000002</v>
      </c>
      <c r="J11" s="10">
        <f t="shared" si="3"/>
        <v>0.75</v>
      </c>
      <c r="K11" s="10">
        <v>2.39</v>
      </c>
    </row>
    <row r="12" spans="2:18" x14ac:dyDescent="0.25">
      <c r="B12" s="17"/>
      <c r="C12" s="36"/>
      <c r="D12" s="18"/>
      <c r="E12" s="9">
        <f t="shared" si="1"/>
        <v>6.72</v>
      </c>
      <c r="F12" s="9">
        <v>2.4</v>
      </c>
      <c r="G12" s="9">
        <v>2.8</v>
      </c>
      <c r="H12" s="9">
        <v>1.35</v>
      </c>
      <c r="I12" s="9">
        <v>0.52500000000000002</v>
      </c>
      <c r="J12" s="9">
        <f t="shared" si="3"/>
        <v>0.75</v>
      </c>
      <c r="K12" s="13">
        <v>2.39</v>
      </c>
    </row>
    <row r="13" spans="2:18" x14ac:dyDescent="0.25">
      <c r="B13" s="17"/>
      <c r="C13" s="36"/>
      <c r="D13" s="18"/>
      <c r="E13" s="10">
        <f t="shared" si="1"/>
        <v>6.72</v>
      </c>
      <c r="F13" s="10">
        <v>2.4</v>
      </c>
      <c r="G13" s="10">
        <v>2.8</v>
      </c>
      <c r="H13" s="10">
        <v>1.35</v>
      </c>
      <c r="I13" s="11">
        <v>0.52500000000000002</v>
      </c>
      <c r="J13" s="10">
        <f t="shared" si="3"/>
        <v>0.75</v>
      </c>
      <c r="K13" s="10">
        <v>2.39</v>
      </c>
    </row>
    <row r="14" spans="2:18" x14ac:dyDescent="0.25">
      <c r="B14" s="17"/>
      <c r="C14" s="36"/>
      <c r="D14" s="18"/>
      <c r="E14" s="9">
        <f t="shared" si="1"/>
        <v>6.72</v>
      </c>
      <c r="F14" s="9">
        <v>2.4</v>
      </c>
      <c r="G14" s="9">
        <v>2.8</v>
      </c>
      <c r="H14" s="9">
        <v>1.35</v>
      </c>
      <c r="I14" s="9">
        <v>0.52500000000000002</v>
      </c>
      <c r="J14" s="9">
        <f t="shared" si="3"/>
        <v>0.75</v>
      </c>
      <c r="K14" s="13">
        <v>2.39</v>
      </c>
    </row>
    <row r="15" spans="2:18" x14ac:dyDescent="0.25">
      <c r="B15" s="17"/>
      <c r="C15" s="36"/>
      <c r="D15" s="18"/>
      <c r="E15" s="10">
        <f t="shared" si="1"/>
        <v>6.72</v>
      </c>
      <c r="F15" s="10">
        <v>2.4</v>
      </c>
      <c r="G15" s="10">
        <v>2.8</v>
      </c>
      <c r="H15" s="10">
        <v>1.35</v>
      </c>
      <c r="I15" s="11">
        <v>0.52500000000000002</v>
      </c>
      <c r="J15" s="10">
        <f t="shared" si="3"/>
        <v>0.75</v>
      </c>
      <c r="K15" s="10">
        <v>2.39</v>
      </c>
    </row>
    <row r="16" spans="2:18" x14ac:dyDescent="0.25">
      <c r="B16" s="17"/>
      <c r="C16" s="36"/>
      <c r="D16" s="18"/>
      <c r="E16" s="9">
        <f t="shared" si="1"/>
        <v>6.72</v>
      </c>
      <c r="F16" s="9">
        <v>2.4</v>
      </c>
      <c r="G16" s="9">
        <v>2.8</v>
      </c>
      <c r="H16" s="9">
        <v>1.35</v>
      </c>
      <c r="I16" s="9">
        <v>0.52500000000000002</v>
      </c>
      <c r="J16" s="9">
        <f t="shared" si="3"/>
        <v>0.75</v>
      </c>
      <c r="K16" s="13">
        <v>2.39</v>
      </c>
    </row>
    <row r="17" spans="2:18" x14ac:dyDescent="0.25">
      <c r="B17" s="17"/>
      <c r="C17" s="36"/>
      <c r="D17" s="18"/>
      <c r="E17" s="10">
        <f t="shared" si="1"/>
        <v>6.72</v>
      </c>
      <c r="F17" s="10">
        <v>2.4</v>
      </c>
      <c r="G17" s="10">
        <v>2.8</v>
      </c>
      <c r="H17" s="10">
        <v>1.35</v>
      </c>
      <c r="I17" s="11">
        <v>0.52500000000000002</v>
      </c>
      <c r="J17" s="10">
        <f t="shared" si="3"/>
        <v>0.75</v>
      </c>
      <c r="K17" s="10">
        <v>2.39</v>
      </c>
    </row>
    <row r="18" spans="2:18" x14ac:dyDescent="0.25">
      <c r="B18" s="17"/>
      <c r="C18" s="35" t="s">
        <v>15</v>
      </c>
      <c r="D18" s="17">
        <v>14</v>
      </c>
      <c r="E18" s="9">
        <f t="shared" si="1"/>
        <v>6.8137750000000006</v>
      </c>
      <c r="F18" s="9">
        <v>2.395</v>
      </c>
      <c r="G18" s="9">
        <v>2.8450000000000002</v>
      </c>
      <c r="H18" s="9">
        <v>1.78</v>
      </c>
      <c r="I18" s="9">
        <v>0.15</v>
      </c>
      <c r="J18" s="9">
        <v>1.78</v>
      </c>
      <c r="K18" s="13">
        <f t="shared" ref="K18:K31" si="4">0.45/2</f>
        <v>0.22500000000000001</v>
      </c>
    </row>
    <row r="19" spans="2:18" x14ac:dyDescent="0.25">
      <c r="B19" s="17"/>
      <c r="C19" s="35"/>
      <c r="D19" s="17"/>
      <c r="E19" s="10">
        <f t="shared" si="1"/>
        <v>6.8137750000000006</v>
      </c>
      <c r="F19" s="10">
        <v>2.395</v>
      </c>
      <c r="G19" s="10">
        <v>2.8450000000000002</v>
      </c>
      <c r="H19" s="10">
        <v>1.78</v>
      </c>
      <c r="I19" s="11">
        <v>0.15</v>
      </c>
      <c r="J19" s="10">
        <v>1.78</v>
      </c>
      <c r="K19" s="10">
        <f t="shared" si="4"/>
        <v>0.22500000000000001</v>
      </c>
    </row>
    <row r="20" spans="2:18" x14ac:dyDescent="0.25">
      <c r="B20" s="17"/>
      <c r="C20" s="35"/>
      <c r="D20" s="17"/>
      <c r="E20" s="9">
        <f t="shared" si="1"/>
        <v>6.8137750000000006</v>
      </c>
      <c r="F20" s="9">
        <v>2.395</v>
      </c>
      <c r="G20" s="9">
        <v>2.8450000000000002</v>
      </c>
      <c r="H20" s="9">
        <v>1.78</v>
      </c>
      <c r="I20" s="9">
        <v>0.15</v>
      </c>
      <c r="J20" s="9">
        <v>1.78</v>
      </c>
      <c r="K20" s="13">
        <f t="shared" si="4"/>
        <v>0.22500000000000001</v>
      </c>
    </row>
    <row r="21" spans="2:18" x14ac:dyDescent="0.25">
      <c r="B21" s="17"/>
      <c r="C21" s="35"/>
      <c r="D21" s="17"/>
      <c r="E21" s="10">
        <f t="shared" si="1"/>
        <v>6.8137750000000006</v>
      </c>
      <c r="F21" s="10">
        <v>2.395</v>
      </c>
      <c r="G21" s="10">
        <v>2.8450000000000002</v>
      </c>
      <c r="H21" s="10">
        <v>1.78</v>
      </c>
      <c r="I21" s="11">
        <v>0.15</v>
      </c>
      <c r="J21" s="10">
        <v>1.78</v>
      </c>
      <c r="K21" s="10">
        <f t="shared" si="4"/>
        <v>0.22500000000000001</v>
      </c>
    </row>
    <row r="22" spans="2:18" x14ac:dyDescent="0.25">
      <c r="B22" s="17"/>
      <c r="C22" s="35"/>
      <c r="D22" s="17"/>
      <c r="E22" s="9">
        <f t="shared" si="1"/>
        <v>6.8137750000000006</v>
      </c>
      <c r="F22" s="9">
        <v>2.395</v>
      </c>
      <c r="G22" s="9">
        <v>2.8450000000000002</v>
      </c>
      <c r="H22" s="9">
        <v>1.78</v>
      </c>
      <c r="I22" s="9">
        <v>0.15</v>
      </c>
      <c r="J22" s="9">
        <v>1.78</v>
      </c>
      <c r="K22" s="13">
        <f t="shared" si="4"/>
        <v>0.22500000000000001</v>
      </c>
    </row>
    <row r="23" spans="2:18" x14ac:dyDescent="0.25">
      <c r="B23" s="17"/>
      <c r="C23" s="35"/>
      <c r="D23" s="17"/>
      <c r="E23" s="10">
        <f t="shared" si="1"/>
        <v>6.8137750000000006</v>
      </c>
      <c r="F23" s="10">
        <v>2.395</v>
      </c>
      <c r="G23" s="10">
        <v>2.8450000000000002</v>
      </c>
      <c r="H23" s="10">
        <v>1.78</v>
      </c>
      <c r="I23" s="11">
        <v>0.15</v>
      </c>
      <c r="J23" s="10">
        <v>1.78</v>
      </c>
      <c r="K23" s="10">
        <f t="shared" si="4"/>
        <v>0.22500000000000001</v>
      </c>
    </row>
    <row r="24" spans="2:18" x14ac:dyDescent="0.25">
      <c r="B24" s="17"/>
      <c r="C24" s="35"/>
      <c r="D24" s="17"/>
      <c r="E24" s="9">
        <f t="shared" si="1"/>
        <v>6.8137750000000006</v>
      </c>
      <c r="F24" s="9">
        <v>2.395</v>
      </c>
      <c r="G24" s="9">
        <v>2.8450000000000002</v>
      </c>
      <c r="H24" s="9">
        <v>1.78</v>
      </c>
      <c r="I24" s="9">
        <v>0.15</v>
      </c>
      <c r="J24" s="9">
        <v>1.78</v>
      </c>
      <c r="K24" s="13">
        <f t="shared" si="4"/>
        <v>0.22500000000000001</v>
      </c>
    </row>
    <row r="25" spans="2:18" x14ac:dyDescent="0.25">
      <c r="B25" s="17"/>
      <c r="C25" s="35"/>
      <c r="D25" s="17"/>
      <c r="E25" s="10">
        <f t="shared" si="1"/>
        <v>6.8137750000000006</v>
      </c>
      <c r="F25" s="10">
        <v>2.395</v>
      </c>
      <c r="G25" s="10">
        <v>2.8450000000000002</v>
      </c>
      <c r="H25" s="10">
        <v>1.78</v>
      </c>
      <c r="I25" s="11">
        <v>0.15</v>
      </c>
      <c r="J25" s="10">
        <v>1.78</v>
      </c>
      <c r="K25" s="10">
        <f t="shared" si="4"/>
        <v>0.22500000000000001</v>
      </c>
    </row>
    <row r="26" spans="2:18" x14ac:dyDescent="0.25">
      <c r="B26" s="17"/>
      <c r="C26" s="35"/>
      <c r="D26" s="17"/>
      <c r="E26" s="9">
        <f t="shared" si="1"/>
        <v>6.8137750000000006</v>
      </c>
      <c r="F26" s="9">
        <v>2.395</v>
      </c>
      <c r="G26" s="9">
        <v>2.8450000000000002</v>
      </c>
      <c r="H26" s="9">
        <v>1.78</v>
      </c>
      <c r="I26" s="9">
        <v>0.15</v>
      </c>
      <c r="J26" s="9">
        <v>1.78</v>
      </c>
      <c r="K26" s="13">
        <f t="shared" si="4"/>
        <v>0.22500000000000001</v>
      </c>
    </row>
    <row r="27" spans="2:18" x14ac:dyDescent="0.25">
      <c r="B27" s="17"/>
      <c r="C27" s="35"/>
      <c r="D27" s="17"/>
      <c r="E27" s="10">
        <f t="shared" si="1"/>
        <v>6.8137750000000006</v>
      </c>
      <c r="F27" s="10">
        <v>2.395</v>
      </c>
      <c r="G27" s="10">
        <v>2.8450000000000002</v>
      </c>
      <c r="H27" s="10">
        <v>1.78</v>
      </c>
      <c r="I27" s="11">
        <v>0.15</v>
      </c>
      <c r="J27" s="10">
        <v>1.78</v>
      </c>
      <c r="K27" s="10">
        <f t="shared" si="4"/>
        <v>0.22500000000000001</v>
      </c>
    </row>
    <row r="28" spans="2:18" x14ac:dyDescent="0.25">
      <c r="B28" s="17"/>
      <c r="C28" s="35"/>
      <c r="D28" s="17"/>
      <c r="E28" s="9">
        <f t="shared" si="1"/>
        <v>6.8137750000000006</v>
      </c>
      <c r="F28" s="9">
        <v>2.395</v>
      </c>
      <c r="G28" s="9">
        <v>2.8450000000000002</v>
      </c>
      <c r="H28" s="9">
        <v>1.78</v>
      </c>
      <c r="I28" s="9">
        <v>0.15</v>
      </c>
      <c r="J28" s="9">
        <v>1.78</v>
      </c>
      <c r="K28" s="13">
        <f t="shared" si="4"/>
        <v>0.22500000000000001</v>
      </c>
    </row>
    <row r="29" spans="2:18" x14ac:dyDescent="0.25">
      <c r="B29" s="17"/>
      <c r="C29" s="35"/>
      <c r="D29" s="17"/>
      <c r="E29" s="10">
        <f t="shared" si="1"/>
        <v>6.8137750000000006</v>
      </c>
      <c r="F29" s="10">
        <v>2.395</v>
      </c>
      <c r="G29" s="10">
        <v>2.8450000000000002</v>
      </c>
      <c r="H29" s="10">
        <v>1.78</v>
      </c>
      <c r="I29" s="11">
        <v>0.15</v>
      </c>
      <c r="J29" s="10">
        <v>1.78</v>
      </c>
      <c r="K29" s="10">
        <f t="shared" si="4"/>
        <v>0.22500000000000001</v>
      </c>
    </row>
    <row r="30" spans="2:18" x14ac:dyDescent="0.25">
      <c r="B30" s="17"/>
      <c r="C30" s="35"/>
      <c r="D30" s="17"/>
      <c r="E30" s="9">
        <f t="shared" si="1"/>
        <v>6.8137750000000006</v>
      </c>
      <c r="F30" s="9">
        <v>2.395</v>
      </c>
      <c r="G30" s="9">
        <v>2.8450000000000002</v>
      </c>
      <c r="H30" s="9">
        <v>1.78</v>
      </c>
      <c r="I30" s="9">
        <v>0.15</v>
      </c>
      <c r="J30" s="9">
        <v>1.78</v>
      </c>
      <c r="K30" s="13">
        <f t="shared" si="4"/>
        <v>0.22500000000000001</v>
      </c>
    </row>
    <row r="31" spans="2:18" x14ac:dyDescent="0.25">
      <c r="B31" s="17"/>
      <c r="C31" s="35"/>
      <c r="D31" s="17"/>
      <c r="E31" s="10">
        <f t="shared" si="1"/>
        <v>6.8137750000000006</v>
      </c>
      <c r="F31" s="10">
        <v>2.395</v>
      </c>
      <c r="G31" s="10">
        <v>2.8450000000000002</v>
      </c>
      <c r="H31" s="10">
        <v>1.78</v>
      </c>
      <c r="I31" s="11">
        <v>0.15</v>
      </c>
      <c r="J31" s="10">
        <v>1.78</v>
      </c>
      <c r="K31" s="10">
        <f t="shared" si="4"/>
        <v>0.22500000000000001</v>
      </c>
    </row>
    <row r="32" spans="2:18" x14ac:dyDescent="0.25">
      <c r="B32" s="17"/>
      <c r="C32" s="7" t="s">
        <v>16</v>
      </c>
      <c r="D32" s="8">
        <v>1</v>
      </c>
      <c r="E32" s="9">
        <f t="shared" si="1"/>
        <v>18.62</v>
      </c>
      <c r="F32" s="9">
        <v>2</v>
      </c>
      <c r="G32" s="9">
        <v>9.31</v>
      </c>
      <c r="H32" s="9">
        <v>0.53</v>
      </c>
      <c r="I32" s="9">
        <v>6.45</v>
      </c>
      <c r="J32" s="9">
        <v>0</v>
      </c>
      <c r="K32" s="13">
        <v>0</v>
      </c>
      <c r="R32" s="2"/>
    </row>
    <row r="33" spans="2:18" x14ac:dyDescent="0.25">
      <c r="B33" s="17"/>
      <c r="C33" s="35" t="s">
        <v>19</v>
      </c>
      <c r="D33" s="17">
        <v>2</v>
      </c>
      <c r="E33" s="10">
        <f t="shared" si="1"/>
        <v>4.4729999999999999</v>
      </c>
      <c r="F33" s="10">
        <v>2.1</v>
      </c>
      <c r="G33" s="10">
        <v>2.13</v>
      </c>
      <c r="H33" s="10">
        <v>1.25</v>
      </c>
      <c r="I33" s="11">
        <v>0.52500000000000002</v>
      </c>
      <c r="J33" s="10">
        <v>0</v>
      </c>
      <c r="K33" s="10">
        <v>0</v>
      </c>
    </row>
    <row r="34" spans="2:18" x14ac:dyDescent="0.25">
      <c r="B34" s="17"/>
      <c r="C34" s="35"/>
      <c r="D34" s="17"/>
      <c r="E34" s="9">
        <f t="shared" si="1"/>
        <v>4.4729999999999999</v>
      </c>
      <c r="F34" s="9">
        <v>2.1</v>
      </c>
      <c r="G34" s="9">
        <v>2.13</v>
      </c>
      <c r="H34" s="9">
        <v>1.25</v>
      </c>
      <c r="I34" s="9">
        <v>0.52500000000000002</v>
      </c>
      <c r="J34" s="9">
        <v>0</v>
      </c>
      <c r="K34" s="13">
        <v>0</v>
      </c>
    </row>
    <row r="35" spans="2:18" x14ac:dyDescent="0.25">
      <c r="B35" s="17"/>
      <c r="C35" s="36" t="s">
        <v>20</v>
      </c>
      <c r="D35" s="18">
        <v>7</v>
      </c>
      <c r="E35" s="10">
        <f t="shared" si="1"/>
        <v>1.08</v>
      </c>
      <c r="F35" s="10">
        <v>1.8</v>
      </c>
      <c r="G35" s="10">
        <v>0.6</v>
      </c>
      <c r="H35" s="10">
        <v>1.25</v>
      </c>
      <c r="I35" s="11">
        <v>0.52500000000000002</v>
      </c>
      <c r="J35" s="10">
        <v>0</v>
      </c>
      <c r="K35" s="10">
        <v>0</v>
      </c>
    </row>
    <row r="36" spans="2:18" x14ac:dyDescent="0.25">
      <c r="B36" s="17"/>
      <c r="C36" s="36"/>
      <c r="D36" s="18"/>
      <c r="E36" s="9">
        <f t="shared" si="1"/>
        <v>1.08</v>
      </c>
      <c r="F36" s="9">
        <v>1.8</v>
      </c>
      <c r="G36" s="9">
        <v>0.6</v>
      </c>
      <c r="H36" s="9">
        <v>1.25</v>
      </c>
      <c r="I36" s="9">
        <v>0.52500000000000002</v>
      </c>
      <c r="J36" s="9">
        <v>0</v>
      </c>
      <c r="K36" s="13">
        <v>0</v>
      </c>
    </row>
    <row r="37" spans="2:18" x14ac:dyDescent="0.25">
      <c r="B37" s="17"/>
      <c r="C37" s="36"/>
      <c r="D37" s="18"/>
      <c r="E37" s="10">
        <f t="shared" si="1"/>
        <v>1.08</v>
      </c>
      <c r="F37" s="10">
        <v>1.8</v>
      </c>
      <c r="G37" s="10">
        <v>0.6</v>
      </c>
      <c r="H37" s="10">
        <v>1.25</v>
      </c>
      <c r="I37" s="11">
        <v>0.52500000000000002</v>
      </c>
      <c r="J37" s="10">
        <v>0</v>
      </c>
      <c r="K37" s="10">
        <v>0</v>
      </c>
    </row>
    <row r="38" spans="2:18" x14ac:dyDescent="0.25">
      <c r="B38" s="17"/>
      <c r="C38" s="36"/>
      <c r="D38" s="18"/>
      <c r="E38" s="9">
        <f t="shared" si="1"/>
        <v>1.08</v>
      </c>
      <c r="F38" s="9">
        <v>1.8</v>
      </c>
      <c r="G38" s="9">
        <v>0.6</v>
      </c>
      <c r="H38" s="9">
        <v>1.25</v>
      </c>
      <c r="I38" s="9">
        <v>0.52500000000000002</v>
      </c>
      <c r="J38" s="9">
        <v>0</v>
      </c>
      <c r="K38" s="13">
        <v>0</v>
      </c>
    </row>
    <row r="39" spans="2:18" x14ac:dyDescent="0.25">
      <c r="B39" s="17"/>
      <c r="C39" s="36"/>
      <c r="D39" s="18"/>
      <c r="E39" s="10">
        <f t="shared" si="1"/>
        <v>1.08</v>
      </c>
      <c r="F39" s="10">
        <v>1.8</v>
      </c>
      <c r="G39" s="10">
        <v>0.6</v>
      </c>
      <c r="H39" s="10">
        <v>1.25</v>
      </c>
      <c r="I39" s="11">
        <v>0.52500000000000002</v>
      </c>
      <c r="J39" s="10">
        <v>0</v>
      </c>
      <c r="K39" s="10">
        <v>0</v>
      </c>
    </row>
    <row r="40" spans="2:18" x14ac:dyDescent="0.25">
      <c r="B40" s="17"/>
      <c r="C40" s="36"/>
      <c r="D40" s="18"/>
      <c r="E40" s="9">
        <f t="shared" si="1"/>
        <v>1.08</v>
      </c>
      <c r="F40" s="9">
        <v>1.8</v>
      </c>
      <c r="G40" s="9">
        <v>0.6</v>
      </c>
      <c r="H40" s="9">
        <v>1.25</v>
      </c>
      <c r="I40" s="9">
        <v>0.52500000000000002</v>
      </c>
      <c r="J40" s="9">
        <v>0</v>
      </c>
      <c r="K40" s="13">
        <v>0</v>
      </c>
    </row>
    <row r="41" spans="2:18" x14ac:dyDescent="0.25">
      <c r="B41" s="17"/>
      <c r="C41" s="36"/>
      <c r="D41" s="18"/>
      <c r="E41" s="10">
        <f t="shared" si="1"/>
        <v>1.08</v>
      </c>
      <c r="F41" s="10">
        <v>1.8</v>
      </c>
      <c r="G41" s="10">
        <v>0.6</v>
      </c>
      <c r="H41" s="10">
        <v>1.25</v>
      </c>
      <c r="I41" s="11">
        <v>0.52500000000000002</v>
      </c>
      <c r="J41" s="10">
        <v>0</v>
      </c>
      <c r="K41" s="10">
        <v>0</v>
      </c>
    </row>
    <row r="42" spans="2:18" x14ac:dyDescent="0.25">
      <c r="B42" s="17"/>
      <c r="C42" s="6" t="s">
        <v>21</v>
      </c>
      <c r="D42" s="5">
        <v>1</v>
      </c>
      <c r="E42" s="9">
        <f t="shared" si="1"/>
        <v>22.94</v>
      </c>
      <c r="F42" s="9">
        <v>2</v>
      </c>
      <c r="G42" s="9">
        <f>13.97-2.5</f>
        <v>11.47</v>
      </c>
      <c r="H42" s="9">
        <v>0.53</v>
      </c>
      <c r="I42" s="9">
        <v>7.75</v>
      </c>
      <c r="J42" s="9">
        <v>0</v>
      </c>
      <c r="K42" s="13">
        <v>0</v>
      </c>
    </row>
    <row r="43" spans="2:18" x14ac:dyDescent="0.25">
      <c r="E43" s="3"/>
      <c r="F43" s="3"/>
      <c r="G43" s="3"/>
      <c r="H43" s="3"/>
      <c r="I43" s="3"/>
      <c r="J43" s="3"/>
      <c r="K43" s="3"/>
      <c r="R43" s="2"/>
    </row>
    <row r="44" spans="2:18" ht="14.25" customHeight="1" x14ac:dyDescent="0.25">
      <c r="B44" s="15" t="s">
        <v>0</v>
      </c>
      <c r="C44" s="15"/>
      <c r="D44" s="15"/>
      <c r="E44" s="15"/>
      <c r="F44" s="15"/>
      <c r="G44" s="15"/>
      <c r="H44" s="15"/>
      <c r="I44" s="15"/>
      <c r="J44" s="15"/>
      <c r="K44" s="15"/>
      <c r="L44" s="15" t="s">
        <v>1</v>
      </c>
      <c r="M44" s="15"/>
      <c r="N44" s="15"/>
      <c r="O44" s="15"/>
      <c r="P44" s="15"/>
      <c r="Q44" s="15"/>
      <c r="R44" s="2"/>
    </row>
    <row r="45" spans="2:18" ht="51" x14ac:dyDescent="0.25">
      <c r="B45" s="5" t="s">
        <v>2</v>
      </c>
      <c r="C45" s="5" t="s">
        <v>3</v>
      </c>
      <c r="D45" s="5" t="s">
        <v>4</v>
      </c>
      <c r="E45" s="5" t="s">
        <v>5</v>
      </c>
      <c r="F45" s="5" t="s">
        <v>6</v>
      </c>
      <c r="G45" s="5" t="s">
        <v>7</v>
      </c>
      <c r="H45" s="5" t="s">
        <v>8</v>
      </c>
      <c r="I45" s="5" t="s">
        <v>9</v>
      </c>
      <c r="J45" s="5" t="s">
        <v>10</v>
      </c>
      <c r="K45" s="5" t="s">
        <v>11</v>
      </c>
      <c r="L45" s="5" t="str">
        <f t="shared" ref="L45:Q45" si="5">F3</f>
        <v>Height Of The Window (m)</v>
      </c>
      <c r="M45" s="5" t="str">
        <f t="shared" si="5"/>
        <v>Width Of The Window (m)</v>
      </c>
      <c r="N45" s="5" t="str">
        <f t="shared" si="5"/>
        <v>Overhang Depth (m)</v>
      </c>
      <c r="O45" s="5" t="str">
        <f t="shared" si="5"/>
        <v>Overhang Distance (m)</v>
      </c>
      <c r="P45" s="5" t="str">
        <f t="shared" si="5"/>
        <v>Fin Depth (m)</v>
      </c>
      <c r="Q45" s="5" t="str">
        <f t="shared" si="5"/>
        <v>Fin Distance (m)</v>
      </c>
      <c r="R45" s="3"/>
    </row>
    <row r="46" spans="2:18" x14ac:dyDescent="0.25">
      <c r="B46" s="40" t="s">
        <v>17</v>
      </c>
      <c r="C46" s="29" t="s">
        <v>13</v>
      </c>
      <c r="D46" s="29">
        <v>6</v>
      </c>
      <c r="E46" s="9">
        <f t="shared" ref="E46:E69" si="6">F46*G46</f>
        <v>3.9203999999999999</v>
      </c>
      <c r="F46" s="9">
        <v>1.98</v>
      </c>
      <c r="G46" s="9">
        <v>1.98</v>
      </c>
      <c r="H46" s="9">
        <v>0.53300000000000003</v>
      </c>
      <c r="I46" s="9">
        <v>0.52500000000000002</v>
      </c>
      <c r="J46" s="9">
        <v>0.53300000000000003</v>
      </c>
      <c r="K46" s="13">
        <v>0.27500000000000002</v>
      </c>
      <c r="L46" s="12">
        <f>SUMPRODUCT($E$46:$E$69,F46:F69)/SUM($E$46:$E$69)</f>
        <v>2.0097531225969618</v>
      </c>
      <c r="M46" s="12">
        <f>SUMPRODUCT($E$46:$E$69,G46:G69)/SUM($E$46:$E$69)</f>
        <v>4.2553514949721816</v>
      </c>
      <c r="N46" s="12">
        <f>SUMPRODUCT($E$46:$E$69,H46:H69)/SUM($E$46:$E$69)</f>
        <v>0.80613383654131698</v>
      </c>
      <c r="O46" s="12">
        <f>SUMPRODUCT($E$46:$E$69,I46:I69)/SUM($E$46:$E$69)</f>
        <v>3.0784838761699302</v>
      </c>
      <c r="P46" s="12">
        <f>SUMPRODUCT($E$46:$E$54,J46:J54)/SUM($E$46:$E$54)</f>
        <v>0.31435389336863645</v>
      </c>
      <c r="Q46" s="12">
        <f>SUMPRODUCT($E$46:$E$54,K46:K54)/SUM($E$46:$E$54)</f>
        <v>0.16219009507762669</v>
      </c>
    </row>
    <row r="47" spans="2:18" x14ac:dyDescent="0.25">
      <c r="B47" s="41"/>
      <c r="C47" s="30"/>
      <c r="D47" s="30"/>
      <c r="E47" s="10">
        <f t="shared" si="6"/>
        <v>3.9203999999999999</v>
      </c>
      <c r="F47" s="10">
        <v>1.98</v>
      </c>
      <c r="G47" s="10">
        <v>1.98</v>
      </c>
      <c r="H47" s="10">
        <v>0.53300000000000003</v>
      </c>
      <c r="I47" s="11">
        <v>0.52500000000000002</v>
      </c>
      <c r="J47" s="10">
        <v>0.53300000000000003</v>
      </c>
      <c r="K47" s="10">
        <v>0.27500000000000002</v>
      </c>
    </row>
    <row r="48" spans="2:18" x14ac:dyDescent="0.25">
      <c r="B48" s="41"/>
      <c r="C48" s="30"/>
      <c r="D48" s="30"/>
      <c r="E48" s="9">
        <f t="shared" si="6"/>
        <v>3.9203999999999999</v>
      </c>
      <c r="F48" s="9">
        <v>1.98</v>
      </c>
      <c r="G48" s="9">
        <v>1.98</v>
      </c>
      <c r="H48" s="9">
        <v>0.53300000000000003</v>
      </c>
      <c r="I48" s="9">
        <v>0.52500000000000002</v>
      </c>
      <c r="J48" s="9">
        <v>0.53300000000000003</v>
      </c>
      <c r="K48" s="13">
        <v>0.27500000000000002</v>
      </c>
    </row>
    <row r="49" spans="2:11" x14ac:dyDescent="0.25">
      <c r="B49" s="41"/>
      <c r="C49" s="30"/>
      <c r="D49" s="30"/>
      <c r="E49" s="10">
        <f t="shared" si="6"/>
        <v>3.9203999999999999</v>
      </c>
      <c r="F49" s="10">
        <v>1.98</v>
      </c>
      <c r="G49" s="10">
        <v>1.98</v>
      </c>
      <c r="H49" s="10">
        <v>0.53300000000000003</v>
      </c>
      <c r="I49" s="11">
        <v>0.52500000000000002</v>
      </c>
      <c r="J49" s="10">
        <v>0.53300000000000003</v>
      </c>
      <c r="K49" s="10">
        <v>0.27500000000000002</v>
      </c>
    </row>
    <row r="50" spans="2:11" x14ac:dyDescent="0.25">
      <c r="B50" s="41"/>
      <c r="C50" s="30"/>
      <c r="D50" s="30"/>
      <c r="E50" s="9">
        <f t="shared" si="6"/>
        <v>3.9203999999999999</v>
      </c>
      <c r="F50" s="9">
        <v>1.98</v>
      </c>
      <c r="G50" s="9">
        <v>1.98</v>
      </c>
      <c r="H50" s="9">
        <v>0.53300000000000003</v>
      </c>
      <c r="I50" s="9">
        <v>0.52500000000000002</v>
      </c>
      <c r="J50" s="9">
        <v>0.53300000000000003</v>
      </c>
      <c r="K50" s="13">
        <v>0.27500000000000002</v>
      </c>
    </row>
    <row r="51" spans="2:11" x14ac:dyDescent="0.25">
      <c r="B51" s="41"/>
      <c r="C51" s="31"/>
      <c r="D51" s="31"/>
      <c r="E51" s="10">
        <f t="shared" si="6"/>
        <v>3.9203999999999999</v>
      </c>
      <c r="F51" s="10">
        <v>1.98</v>
      </c>
      <c r="G51" s="10">
        <v>1.98</v>
      </c>
      <c r="H51" s="10">
        <v>0.53300000000000003</v>
      </c>
      <c r="I51" s="11">
        <v>0.52500000000000002</v>
      </c>
      <c r="J51" s="10">
        <v>0.53300000000000003</v>
      </c>
      <c r="K51" s="10">
        <v>0.27500000000000002</v>
      </c>
    </row>
    <row r="52" spans="2:11" x14ac:dyDescent="0.25">
      <c r="B52" s="41"/>
      <c r="C52" s="32" t="s">
        <v>14</v>
      </c>
      <c r="D52" s="32">
        <v>2</v>
      </c>
      <c r="E52" s="9">
        <f t="shared" si="6"/>
        <v>3.9203999999999999</v>
      </c>
      <c r="F52" s="9">
        <v>1.98</v>
      </c>
      <c r="G52" s="9">
        <v>1.98</v>
      </c>
      <c r="H52" s="9">
        <v>0.53300000000000003</v>
      </c>
      <c r="I52" s="9">
        <v>0.52500000000000002</v>
      </c>
      <c r="J52" s="9">
        <v>0</v>
      </c>
      <c r="K52" s="13">
        <v>0</v>
      </c>
    </row>
    <row r="53" spans="2:11" x14ac:dyDescent="0.25">
      <c r="B53" s="41"/>
      <c r="C53" s="33"/>
      <c r="D53" s="33"/>
      <c r="E53" s="10">
        <f t="shared" si="6"/>
        <v>3.9203999999999999</v>
      </c>
      <c r="F53" s="10">
        <v>1.98</v>
      </c>
      <c r="G53" s="10">
        <v>1.98</v>
      </c>
      <c r="H53" s="10">
        <v>0.53300000000000003</v>
      </c>
      <c r="I53" s="11">
        <v>0.52500000000000002</v>
      </c>
      <c r="J53" s="10">
        <v>0</v>
      </c>
      <c r="K53" s="10">
        <v>0</v>
      </c>
    </row>
    <row r="54" spans="2:11" x14ac:dyDescent="0.25">
      <c r="B54" s="41"/>
      <c r="C54" s="7" t="s">
        <v>15</v>
      </c>
      <c r="D54" s="7">
        <v>1</v>
      </c>
      <c r="E54" s="9">
        <f t="shared" si="6"/>
        <v>8.52</v>
      </c>
      <c r="F54" s="9">
        <v>2</v>
      </c>
      <c r="G54" s="9">
        <v>4.26</v>
      </c>
      <c r="H54" s="9">
        <v>0.53</v>
      </c>
      <c r="I54" s="9">
        <v>11.55</v>
      </c>
      <c r="J54" s="9">
        <v>0</v>
      </c>
      <c r="K54" s="13">
        <v>0</v>
      </c>
    </row>
    <row r="55" spans="2:11" x14ac:dyDescent="0.25">
      <c r="B55" s="41"/>
      <c r="C55" s="32" t="s">
        <v>16</v>
      </c>
      <c r="D55" s="32">
        <v>5</v>
      </c>
      <c r="E55" s="10">
        <f t="shared" si="6"/>
        <v>4.4729999999999999</v>
      </c>
      <c r="F55" s="10">
        <v>2.1</v>
      </c>
      <c r="G55" s="10">
        <v>2.13</v>
      </c>
      <c r="H55" s="10">
        <v>1.25</v>
      </c>
      <c r="I55" s="11">
        <v>0.52500000000000002</v>
      </c>
      <c r="J55" s="10">
        <f t="shared" ref="J55:J59" si="7">1.25/2</f>
        <v>0.625</v>
      </c>
      <c r="K55" s="10">
        <f>1.245</f>
        <v>1.2450000000000001</v>
      </c>
    </row>
    <row r="56" spans="2:11" x14ac:dyDescent="0.25">
      <c r="B56" s="41"/>
      <c r="C56" s="39"/>
      <c r="D56" s="39"/>
      <c r="E56" s="9">
        <f t="shared" si="6"/>
        <v>4.4729999999999999</v>
      </c>
      <c r="F56" s="9">
        <v>2.1</v>
      </c>
      <c r="G56" s="9">
        <v>2.13</v>
      </c>
      <c r="H56" s="9">
        <v>1.25</v>
      </c>
      <c r="I56" s="9">
        <v>0.52500000000000002</v>
      </c>
      <c r="J56" s="9">
        <f t="shared" si="7"/>
        <v>0.625</v>
      </c>
      <c r="K56" s="13">
        <f>1.245</f>
        <v>1.2450000000000001</v>
      </c>
    </row>
    <row r="57" spans="2:11" x14ac:dyDescent="0.25">
      <c r="B57" s="41"/>
      <c r="C57" s="39"/>
      <c r="D57" s="39"/>
      <c r="E57" s="10">
        <f t="shared" si="6"/>
        <v>4.4729999999999999</v>
      </c>
      <c r="F57" s="10">
        <v>2.1</v>
      </c>
      <c r="G57" s="10">
        <v>2.13</v>
      </c>
      <c r="H57" s="10">
        <v>1.25</v>
      </c>
      <c r="I57" s="11">
        <v>0.52500000000000002</v>
      </c>
      <c r="J57" s="10">
        <f t="shared" si="7"/>
        <v>0.625</v>
      </c>
      <c r="K57" s="10">
        <f>1.245</f>
        <v>1.2450000000000001</v>
      </c>
    </row>
    <row r="58" spans="2:11" x14ac:dyDescent="0.25">
      <c r="B58" s="41"/>
      <c r="C58" s="39"/>
      <c r="D58" s="39"/>
      <c r="E58" s="9">
        <f t="shared" si="6"/>
        <v>4.4729999999999999</v>
      </c>
      <c r="F58" s="9">
        <v>2.1</v>
      </c>
      <c r="G58" s="9">
        <v>2.13</v>
      </c>
      <c r="H58" s="9">
        <v>1.25</v>
      </c>
      <c r="I58" s="9">
        <v>0.52500000000000002</v>
      </c>
      <c r="J58" s="9">
        <f t="shared" si="7"/>
        <v>0.625</v>
      </c>
      <c r="K58" s="13">
        <f>1.245</f>
        <v>1.2450000000000001</v>
      </c>
    </row>
    <row r="59" spans="2:11" x14ac:dyDescent="0.25">
      <c r="B59" s="41"/>
      <c r="C59" s="33"/>
      <c r="D59" s="33"/>
      <c r="E59" s="10">
        <f t="shared" si="6"/>
        <v>4.4729999999999999</v>
      </c>
      <c r="F59" s="10">
        <v>2.1</v>
      </c>
      <c r="G59" s="10">
        <v>2.13</v>
      </c>
      <c r="H59" s="10">
        <v>1.25</v>
      </c>
      <c r="I59" s="11">
        <v>0.52500000000000002</v>
      </c>
      <c r="J59" s="10">
        <f t="shared" si="7"/>
        <v>0.625</v>
      </c>
      <c r="K59" s="10">
        <f>1.245</f>
        <v>1.2450000000000001</v>
      </c>
    </row>
    <row r="60" spans="2:11" x14ac:dyDescent="0.25">
      <c r="B60" s="41"/>
      <c r="C60" s="29" t="s">
        <v>19</v>
      </c>
      <c r="D60" s="29">
        <v>2</v>
      </c>
      <c r="E60" s="9">
        <f t="shared" si="6"/>
        <v>4.4729999999999999</v>
      </c>
      <c r="F60" s="9">
        <v>2.1</v>
      </c>
      <c r="G60" s="9">
        <v>2.13</v>
      </c>
      <c r="H60" s="9">
        <v>1.25</v>
      </c>
      <c r="I60" s="9">
        <v>0.52500000000000002</v>
      </c>
      <c r="J60" s="9">
        <v>0</v>
      </c>
      <c r="K60" s="13">
        <v>0</v>
      </c>
    </row>
    <row r="61" spans="2:11" x14ac:dyDescent="0.25">
      <c r="B61" s="41"/>
      <c r="C61" s="31"/>
      <c r="D61" s="31"/>
      <c r="E61" s="10">
        <f t="shared" si="6"/>
        <v>4.4729999999999999</v>
      </c>
      <c r="F61" s="10">
        <v>2.1</v>
      </c>
      <c r="G61" s="10">
        <v>2.13</v>
      </c>
      <c r="H61" s="10">
        <v>1.25</v>
      </c>
      <c r="I61" s="11">
        <v>0.52500000000000002</v>
      </c>
      <c r="J61" s="10">
        <v>0</v>
      </c>
      <c r="K61" s="10">
        <v>0</v>
      </c>
    </row>
    <row r="62" spans="2:11" x14ac:dyDescent="0.25">
      <c r="B62" s="41"/>
      <c r="C62" s="32" t="s">
        <v>20</v>
      </c>
      <c r="D62" s="32">
        <v>7</v>
      </c>
      <c r="E62" s="9">
        <f t="shared" si="6"/>
        <v>1.08</v>
      </c>
      <c r="F62" s="9">
        <v>1.8</v>
      </c>
      <c r="G62" s="9">
        <v>0.6</v>
      </c>
      <c r="H62" s="9">
        <v>1.25</v>
      </c>
      <c r="I62" s="9">
        <v>0.52500000000000002</v>
      </c>
      <c r="J62" s="9">
        <v>0</v>
      </c>
      <c r="K62" s="13">
        <v>0</v>
      </c>
    </row>
    <row r="63" spans="2:11" x14ac:dyDescent="0.25">
      <c r="B63" s="41"/>
      <c r="C63" s="39"/>
      <c r="D63" s="39"/>
      <c r="E63" s="10">
        <f t="shared" si="6"/>
        <v>1.08</v>
      </c>
      <c r="F63" s="10">
        <v>1.8</v>
      </c>
      <c r="G63" s="10">
        <v>0.6</v>
      </c>
      <c r="H63" s="10">
        <v>1.25</v>
      </c>
      <c r="I63" s="11">
        <v>0.52500000000000002</v>
      </c>
      <c r="J63" s="10">
        <v>0</v>
      </c>
      <c r="K63" s="10">
        <v>0</v>
      </c>
    </row>
    <row r="64" spans="2:11" x14ac:dyDescent="0.25">
      <c r="B64" s="41"/>
      <c r="C64" s="39"/>
      <c r="D64" s="39"/>
      <c r="E64" s="9">
        <f t="shared" si="6"/>
        <v>1.08</v>
      </c>
      <c r="F64" s="9">
        <v>1.8</v>
      </c>
      <c r="G64" s="9">
        <v>0.6</v>
      </c>
      <c r="H64" s="9">
        <v>1.25</v>
      </c>
      <c r="I64" s="9">
        <v>0.52500000000000002</v>
      </c>
      <c r="J64" s="9">
        <v>0</v>
      </c>
      <c r="K64" s="13">
        <v>0</v>
      </c>
    </row>
    <row r="65" spans="2:17" x14ac:dyDescent="0.25">
      <c r="B65" s="41"/>
      <c r="C65" s="39"/>
      <c r="D65" s="39"/>
      <c r="E65" s="10">
        <f t="shared" si="6"/>
        <v>1.08</v>
      </c>
      <c r="F65" s="10">
        <v>1.8</v>
      </c>
      <c r="G65" s="10">
        <v>0.6</v>
      </c>
      <c r="H65" s="10">
        <v>1.25</v>
      </c>
      <c r="I65" s="11">
        <v>0.52500000000000002</v>
      </c>
      <c r="J65" s="10">
        <v>0</v>
      </c>
      <c r="K65" s="10">
        <v>0</v>
      </c>
    </row>
    <row r="66" spans="2:17" x14ac:dyDescent="0.25">
      <c r="B66" s="41"/>
      <c r="C66" s="39"/>
      <c r="D66" s="39"/>
      <c r="E66" s="9">
        <f t="shared" si="6"/>
        <v>1.08</v>
      </c>
      <c r="F66" s="9">
        <v>1.8</v>
      </c>
      <c r="G66" s="9">
        <v>0.6</v>
      </c>
      <c r="H66" s="9">
        <v>1.25</v>
      </c>
      <c r="I66" s="9">
        <v>0.52500000000000002</v>
      </c>
      <c r="J66" s="9">
        <v>0</v>
      </c>
      <c r="K66" s="13">
        <v>0</v>
      </c>
    </row>
    <row r="67" spans="2:17" x14ac:dyDescent="0.25">
      <c r="B67" s="41"/>
      <c r="C67" s="39"/>
      <c r="D67" s="39"/>
      <c r="E67" s="10">
        <f t="shared" si="6"/>
        <v>1.08</v>
      </c>
      <c r="F67" s="10">
        <v>1.8</v>
      </c>
      <c r="G67" s="10">
        <v>0.6</v>
      </c>
      <c r="H67" s="10">
        <v>1.25</v>
      </c>
      <c r="I67" s="11">
        <v>0.52500000000000002</v>
      </c>
      <c r="J67" s="10">
        <v>0</v>
      </c>
      <c r="K67" s="10">
        <v>0</v>
      </c>
    </row>
    <row r="68" spans="2:17" x14ac:dyDescent="0.25">
      <c r="B68" s="41"/>
      <c r="C68" s="33"/>
      <c r="D68" s="33"/>
      <c r="E68" s="9">
        <f t="shared" si="6"/>
        <v>1.08</v>
      </c>
      <c r="F68" s="9">
        <v>1.8</v>
      </c>
      <c r="G68" s="9">
        <v>0.6</v>
      </c>
      <c r="H68" s="9">
        <v>1.25</v>
      </c>
      <c r="I68" s="9">
        <v>0.52500000000000002</v>
      </c>
      <c r="J68" s="9">
        <v>0</v>
      </c>
      <c r="K68" s="13">
        <v>0</v>
      </c>
    </row>
    <row r="69" spans="2:17" x14ac:dyDescent="0.25">
      <c r="B69" s="42"/>
      <c r="C69" s="7" t="s">
        <v>21</v>
      </c>
      <c r="D69" s="7">
        <v>1</v>
      </c>
      <c r="E69" s="10">
        <f t="shared" si="6"/>
        <v>22.94</v>
      </c>
      <c r="F69" s="10">
        <v>2</v>
      </c>
      <c r="G69" s="10">
        <f>13.97-2.5</f>
        <v>11.47</v>
      </c>
      <c r="H69" s="10">
        <v>0.53</v>
      </c>
      <c r="I69" s="11">
        <v>7.75</v>
      </c>
      <c r="J69" s="10">
        <v>0</v>
      </c>
      <c r="K69" s="10">
        <v>0</v>
      </c>
    </row>
    <row r="70" spans="2:17" x14ac:dyDescent="0.25">
      <c r="E70" s="3"/>
      <c r="F70" s="3"/>
      <c r="G70" s="3"/>
      <c r="H70" s="3"/>
      <c r="I70" s="3"/>
      <c r="J70" s="3"/>
      <c r="K70" s="3"/>
    </row>
    <row r="71" spans="2:17" x14ac:dyDescent="0.25">
      <c r="B71" s="15" t="s">
        <v>0</v>
      </c>
      <c r="C71" s="15"/>
      <c r="D71" s="15"/>
      <c r="E71" s="15"/>
      <c r="F71" s="15"/>
      <c r="G71" s="15"/>
      <c r="H71" s="15"/>
      <c r="I71" s="15"/>
      <c r="J71" s="15"/>
      <c r="K71" s="15"/>
      <c r="L71" s="15" t="s">
        <v>1</v>
      </c>
      <c r="M71" s="15"/>
      <c r="N71" s="15"/>
      <c r="O71" s="15"/>
      <c r="P71" s="15"/>
      <c r="Q71" s="15"/>
    </row>
    <row r="72" spans="2:17" ht="51" x14ac:dyDescent="0.25">
      <c r="B72" s="5" t="s">
        <v>2</v>
      </c>
      <c r="C72" s="5" t="s">
        <v>3</v>
      </c>
      <c r="D72" s="5" t="s">
        <v>4</v>
      </c>
      <c r="E72" s="5" t="s">
        <v>5</v>
      </c>
      <c r="F72" s="5" t="s">
        <v>6</v>
      </c>
      <c r="G72" s="5" t="s">
        <v>7</v>
      </c>
      <c r="H72" s="5" t="s">
        <v>8</v>
      </c>
      <c r="I72" s="5" t="s">
        <v>9</v>
      </c>
      <c r="J72" s="5" t="s">
        <v>10</v>
      </c>
      <c r="K72" s="5" t="s">
        <v>11</v>
      </c>
      <c r="L72" s="5" t="str">
        <f t="shared" ref="L72:Q72" si="8">F3</f>
        <v>Height Of The Window (m)</v>
      </c>
      <c r="M72" s="5" t="str">
        <f t="shared" si="8"/>
        <v>Width Of The Window (m)</v>
      </c>
      <c r="N72" s="5" t="str">
        <f t="shared" si="8"/>
        <v>Overhang Depth (m)</v>
      </c>
      <c r="O72" s="5" t="str">
        <f t="shared" si="8"/>
        <v>Overhang Distance (m)</v>
      </c>
      <c r="P72" s="5" t="str">
        <f t="shared" si="8"/>
        <v>Fin Depth (m)</v>
      </c>
      <c r="Q72" s="5" t="str">
        <f t="shared" si="8"/>
        <v>Fin Distance (m)</v>
      </c>
    </row>
    <row r="73" spans="2:17" x14ac:dyDescent="0.25">
      <c r="B73" s="26" t="s">
        <v>18</v>
      </c>
      <c r="C73" s="24" t="s">
        <v>13</v>
      </c>
      <c r="D73" s="24">
        <v>8</v>
      </c>
      <c r="E73" s="9">
        <f t="shared" ref="E73:E88" si="9">F73*G73</f>
        <v>10.966704999999999</v>
      </c>
      <c r="F73" s="9">
        <v>2.395</v>
      </c>
      <c r="G73" s="9">
        <f t="shared" ref="G73:G88" si="10">2.162+2.417</f>
        <v>4.5789999999999997</v>
      </c>
      <c r="H73" s="9">
        <v>1.25</v>
      </c>
      <c r="I73" s="9">
        <v>0.15</v>
      </c>
      <c r="J73" s="9">
        <v>1.25</v>
      </c>
      <c r="K73" s="13">
        <v>0</v>
      </c>
      <c r="L73" s="12">
        <f t="shared" ref="L73:Q73" si="11">SUMPRODUCT($E$73:$E$103,F73:F103)/SUM($E$73:$E$103)</f>
        <v>2.2989261199971605</v>
      </c>
      <c r="M73" s="12">
        <f t="shared" si="11"/>
        <v>4.7952762685231827</v>
      </c>
      <c r="N73" s="12">
        <f t="shared" si="11"/>
        <v>1.1803905945373507</v>
      </c>
      <c r="O73" s="12">
        <f t="shared" si="11"/>
        <v>1.0848548042408255</v>
      </c>
      <c r="P73" s="12">
        <f t="shared" si="11"/>
        <v>0.92551178198864159</v>
      </c>
      <c r="Q73" s="12">
        <f t="shared" si="11"/>
        <v>0.35251022571471741</v>
      </c>
    </row>
    <row r="74" spans="2:17" x14ac:dyDescent="0.25">
      <c r="B74" s="27"/>
      <c r="C74" s="34"/>
      <c r="D74" s="34"/>
      <c r="E74" s="10">
        <f t="shared" si="9"/>
        <v>10.966704999999999</v>
      </c>
      <c r="F74" s="10">
        <v>2.395</v>
      </c>
      <c r="G74" s="10">
        <f t="shared" si="10"/>
        <v>4.5789999999999997</v>
      </c>
      <c r="H74" s="10">
        <v>1.25</v>
      </c>
      <c r="I74" s="11">
        <v>0.15</v>
      </c>
      <c r="J74" s="10">
        <v>1.25</v>
      </c>
      <c r="K74" s="10">
        <v>0</v>
      </c>
    </row>
    <row r="75" spans="2:17" x14ac:dyDescent="0.25">
      <c r="B75" s="27"/>
      <c r="C75" s="34"/>
      <c r="D75" s="34"/>
      <c r="E75" s="9">
        <f t="shared" si="9"/>
        <v>10.966704999999999</v>
      </c>
      <c r="F75" s="9">
        <v>2.395</v>
      </c>
      <c r="G75" s="9">
        <f t="shared" si="10"/>
        <v>4.5789999999999997</v>
      </c>
      <c r="H75" s="9">
        <v>1.25</v>
      </c>
      <c r="I75" s="9">
        <v>0.15</v>
      </c>
      <c r="J75" s="9">
        <v>1.25</v>
      </c>
      <c r="K75" s="13">
        <v>0</v>
      </c>
    </row>
    <row r="76" spans="2:17" x14ac:dyDescent="0.25">
      <c r="B76" s="27"/>
      <c r="C76" s="34"/>
      <c r="D76" s="34"/>
      <c r="E76" s="10">
        <f t="shared" si="9"/>
        <v>10.966704999999999</v>
      </c>
      <c r="F76" s="10">
        <v>2.395</v>
      </c>
      <c r="G76" s="10">
        <f t="shared" si="10"/>
        <v>4.5789999999999997</v>
      </c>
      <c r="H76" s="10">
        <v>1.25</v>
      </c>
      <c r="I76" s="11">
        <v>0.15</v>
      </c>
      <c r="J76" s="10">
        <v>1.25</v>
      </c>
      <c r="K76" s="10">
        <v>0</v>
      </c>
    </row>
    <row r="77" spans="2:17" x14ac:dyDescent="0.25">
      <c r="B77" s="27"/>
      <c r="C77" s="34"/>
      <c r="D77" s="34"/>
      <c r="E77" s="9">
        <f t="shared" si="9"/>
        <v>10.966704999999999</v>
      </c>
      <c r="F77" s="9">
        <v>2.395</v>
      </c>
      <c r="G77" s="9">
        <f t="shared" si="10"/>
        <v>4.5789999999999997</v>
      </c>
      <c r="H77" s="9">
        <v>1.25</v>
      </c>
      <c r="I77" s="9">
        <v>0.15</v>
      </c>
      <c r="J77" s="9">
        <v>1.25</v>
      </c>
      <c r="K77" s="13">
        <v>0</v>
      </c>
    </row>
    <row r="78" spans="2:17" x14ac:dyDescent="0.25">
      <c r="B78" s="27"/>
      <c r="C78" s="34"/>
      <c r="D78" s="34"/>
      <c r="E78" s="10">
        <f t="shared" si="9"/>
        <v>10.966704999999999</v>
      </c>
      <c r="F78" s="10">
        <v>2.395</v>
      </c>
      <c r="G78" s="10">
        <f t="shared" si="10"/>
        <v>4.5789999999999997</v>
      </c>
      <c r="H78" s="10">
        <v>1.25</v>
      </c>
      <c r="I78" s="11">
        <v>0.15</v>
      </c>
      <c r="J78" s="10">
        <v>1.25</v>
      </c>
      <c r="K78" s="10">
        <v>0</v>
      </c>
    </row>
    <row r="79" spans="2:17" x14ac:dyDescent="0.25">
      <c r="B79" s="27"/>
      <c r="C79" s="34"/>
      <c r="D79" s="34"/>
      <c r="E79" s="9">
        <f t="shared" si="9"/>
        <v>10.966704999999999</v>
      </c>
      <c r="F79" s="9">
        <v>2.395</v>
      </c>
      <c r="G79" s="9">
        <f t="shared" si="10"/>
        <v>4.5789999999999997</v>
      </c>
      <c r="H79" s="9">
        <v>1.25</v>
      </c>
      <c r="I79" s="9">
        <v>0.15</v>
      </c>
      <c r="J79" s="9">
        <v>1.25</v>
      </c>
      <c r="K79" s="13">
        <v>0</v>
      </c>
    </row>
    <row r="80" spans="2:17" x14ac:dyDescent="0.25">
      <c r="B80" s="27"/>
      <c r="C80" s="25"/>
      <c r="D80" s="25"/>
      <c r="E80" s="10">
        <f t="shared" si="9"/>
        <v>10.966704999999999</v>
      </c>
      <c r="F80" s="10">
        <v>2.395</v>
      </c>
      <c r="G80" s="10">
        <f t="shared" si="10"/>
        <v>4.5789999999999997</v>
      </c>
      <c r="H80" s="10">
        <v>1.25</v>
      </c>
      <c r="I80" s="11">
        <v>0.15</v>
      </c>
      <c r="J80" s="10">
        <v>1.25</v>
      </c>
      <c r="K80" s="10">
        <v>0</v>
      </c>
    </row>
    <row r="81" spans="2:11" x14ac:dyDescent="0.25">
      <c r="B81" s="27"/>
      <c r="C81" s="21" t="s">
        <v>14</v>
      </c>
      <c r="D81" s="21">
        <v>6</v>
      </c>
      <c r="E81" s="9">
        <f t="shared" si="9"/>
        <v>10.966704999999999</v>
      </c>
      <c r="F81" s="9">
        <v>2.395</v>
      </c>
      <c r="G81" s="9">
        <f t="shared" si="10"/>
        <v>4.5789999999999997</v>
      </c>
      <c r="H81" s="9">
        <v>1.25</v>
      </c>
      <c r="I81" s="9">
        <v>0.52500000000000002</v>
      </c>
      <c r="J81" s="9">
        <v>1.25</v>
      </c>
      <c r="K81" s="13">
        <f t="shared" ref="K81:K88" si="12">1.272/2</f>
        <v>0.63600000000000001</v>
      </c>
    </row>
    <row r="82" spans="2:11" x14ac:dyDescent="0.25">
      <c r="B82" s="27"/>
      <c r="C82" s="22"/>
      <c r="D82" s="22"/>
      <c r="E82" s="10">
        <f t="shared" si="9"/>
        <v>10.966704999999999</v>
      </c>
      <c r="F82" s="10">
        <v>2.395</v>
      </c>
      <c r="G82" s="10">
        <f t="shared" si="10"/>
        <v>4.5789999999999997</v>
      </c>
      <c r="H82" s="10">
        <v>1.25</v>
      </c>
      <c r="I82" s="11">
        <v>0.52500000000000002</v>
      </c>
      <c r="J82" s="10">
        <v>1.25</v>
      </c>
      <c r="K82" s="10">
        <f t="shared" si="12"/>
        <v>0.63600000000000001</v>
      </c>
    </row>
    <row r="83" spans="2:11" x14ac:dyDescent="0.25">
      <c r="B83" s="27"/>
      <c r="C83" s="22"/>
      <c r="D83" s="22"/>
      <c r="E83" s="9">
        <f t="shared" si="9"/>
        <v>10.966704999999999</v>
      </c>
      <c r="F83" s="9">
        <v>2.395</v>
      </c>
      <c r="G83" s="9">
        <f t="shared" si="10"/>
        <v>4.5789999999999997</v>
      </c>
      <c r="H83" s="9">
        <v>1.25</v>
      </c>
      <c r="I83" s="9">
        <v>0.52500000000000002</v>
      </c>
      <c r="J83" s="9">
        <v>1.25</v>
      </c>
      <c r="K83" s="13">
        <f t="shared" si="12"/>
        <v>0.63600000000000001</v>
      </c>
    </row>
    <row r="84" spans="2:11" x14ac:dyDescent="0.25">
      <c r="B84" s="27"/>
      <c r="C84" s="22"/>
      <c r="D84" s="22"/>
      <c r="E84" s="10">
        <f t="shared" si="9"/>
        <v>10.966704999999999</v>
      </c>
      <c r="F84" s="10">
        <v>2.395</v>
      </c>
      <c r="G84" s="10">
        <f t="shared" si="10"/>
        <v>4.5789999999999997</v>
      </c>
      <c r="H84" s="10">
        <v>1.25</v>
      </c>
      <c r="I84" s="11">
        <v>0.52500000000000002</v>
      </c>
      <c r="J84" s="10">
        <v>1.25</v>
      </c>
      <c r="K84" s="10">
        <f t="shared" si="12"/>
        <v>0.63600000000000001</v>
      </c>
    </row>
    <row r="85" spans="2:11" x14ac:dyDescent="0.25">
      <c r="B85" s="27"/>
      <c r="C85" s="22"/>
      <c r="D85" s="22"/>
      <c r="E85" s="9">
        <f t="shared" si="9"/>
        <v>10.966704999999999</v>
      </c>
      <c r="F85" s="9">
        <v>2.395</v>
      </c>
      <c r="G85" s="9">
        <f t="shared" si="10"/>
        <v>4.5789999999999997</v>
      </c>
      <c r="H85" s="9">
        <v>1.25</v>
      </c>
      <c r="I85" s="9">
        <v>0.52500000000000002</v>
      </c>
      <c r="J85" s="9">
        <v>1.25</v>
      </c>
      <c r="K85" s="13">
        <f t="shared" si="12"/>
        <v>0.63600000000000001</v>
      </c>
    </row>
    <row r="86" spans="2:11" x14ac:dyDescent="0.25">
      <c r="B86" s="27"/>
      <c r="C86" s="23"/>
      <c r="D86" s="23"/>
      <c r="E86" s="10">
        <f t="shared" si="9"/>
        <v>10.966704999999999</v>
      </c>
      <c r="F86" s="10">
        <v>2.395</v>
      </c>
      <c r="G86" s="10">
        <f t="shared" si="10"/>
        <v>4.5789999999999997</v>
      </c>
      <c r="H86" s="10">
        <v>1.25</v>
      </c>
      <c r="I86" s="11">
        <v>0.52500000000000002</v>
      </c>
      <c r="J86" s="10">
        <v>1.25</v>
      </c>
      <c r="K86" s="10">
        <f t="shared" si="12"/>
        <v>0.63600000000000001</v>
      </c>
    </row>
    <row r="87" spans="2:11" x14ac:dyDescent="0.25">
      <c r="B87" s="27"/>
      <c r="C87" s="24" t="s">
        <v>15</v>
      </c>
      <c r="D87" s="24">
        <v>2</v>
      </c>
      <c r="E87" s="9">
        <f t="shared" si="9"/>
        <v>10.966704999999999</v>
      </c>
      <c r="F87" s="9">
        <v>2.395</v>
      </c>
      <c r="G87" s="9">
        <f t="shared" si="10"/>
        <v>4.5789999999999997</v>
      </c>
      <c r="H87" s="9">
        <v>1.25</v>
      </c>
      <c r="I87" s="9">
        <v>0.52500000000000002</v>
      </c>
      <c r="J87" s="9">
        <f t="shared" ref="J87:J93" si="13">1.25/2</f>
        <v>0.625</v>
      </c>
      <c r="K87" s="13">
        <f t="shared" si="12"/>
        <v>0.63600000000000001</v>
      </c>
    </row>
    <row r="88" spans="2:11" x14ac:dyDescent="0.25">
      <c r="B88" s="27"/>
      <c r="C88" s="25"/>
      <c r="D88" s="25"/>
      <c r="E88" s="10">
        <f t="shared" si="9"/>
        <v>10.966704999999999</v>
      </c>
      <c r="F88" s="10">
        <v>2.395</v>
      </c>
      <c r="G88" s="10">
        <f t="shared" si="10"/>
        <v>4.5789999999999997</v>
      </c>
      <c r="H88" s="10">
        <v>1.25</v>
      </c>
      <c r="I88" s="11">
        <v>0.52500000000000002</v>
      </c>
      <c r="J88" s="10">
        <f t="shared" si="13"/>
        <v>0.625</v>
      </c>
      <c r="K88" s="10">
        <f t="shared" si="12"/>
        <v>0.63600000000000001</v>
      </c>
    </row>
    <row r="89" spans="2:11" x14ac:dyDescent="0.25">
      <c r="B89" s="27"/>
      <c r="C89" s="21" t="s">
        <v>16</v>
      </c>
      <c r="D89" s="21">
        <v>5</v>
      </c>
      <c r="E89" s="9">
        <f t="shared" ref="E89:E103" si="14">F89*G89</f>
        <v>4.4729999999999999</v>
      </c>
      <c r="F89" s="9">
        <v>2.1</v>
      </c>
      <c r="G89" s="9">
        <v>2.13</v>
      </c>
      <c r="H89" s="9">
        <v>1.25</v>
      </c>
      <c r="I89" s="9">
        <v>0.52500000000000002</v>
      </c>
      <c r="J89" s="9">
        <f t="shared" si="13"/>
        <v>0.625</v>
      </c>
      <c r="K89" s="13">
        <f>1.245</f>
        <v>1.2450000000000001</v>
      </c>
    </row>
    <row r="90" spans="2:11" x14ac:dyDescent="0.25">
      <c r="B90" s="27"/>
      <c r="C90" s="22"/>
      <c r="D90" s="22"/>
      <c r="E90" s="10">
        <f t="shared" ref="E90:E93" si="15">F90*G90</f>
        <v>4.4729999999999999</v>
      </c>
      <c r="F90" s="10">
        <v>2.1</v>
      </c>
      <c r="G90" s="10">
        <v>2.13</v>
      </c>
      <c r="H90" s="10">
        <v>1.25</v>
      </c>
      <c r="I90" s="11">
        <v>0.52500000000000002</v>
      </c>
      <c r="J90" s="10">
        <f t="shared" si="13"/>
        <v>0.625</v>
      </c>
      <c r="K90" s="10">
        <f>1.245</f>
        <v>1.2450000000000001</v>
      </c>
    </row>
    <row r="91" spans="2:11" x14ac:dyDescent="0.25">
      <c r="B91" s="27"/>
      <c r="C91" s="22"/>
      <c r="D91" s="22"/>
      <c r="E91" s="9">
        <f t="shared" si="15"/>
        <v>4.4729999999999999</v>
      </c>
      <c r="F91" s="9">
        <v>2.1</v>
      </c>
      <c r="G91" s="9">
        <v>2.13</v>
      </c>
      <c r="H91" s="9">
        <v>1.25</v>
      </c>
      <c r="I91" s="9">
        <v>0.52500000000000002</v>
      </c>
      <c r="J91" s="9">
        <f t="shared" si="13"/>
        <v>0.625</v>
      </c>
      <c r="K91" s="13">
        <f>1.245</f>
        <v>1.2450000000000001</v>
      </c>
    </row>
    <row r="92" spans="2:11" x14ac:dyDescent="0.25">
      <c r="B92" s="27"/>
      <c r="C92" s="22"/>
      <c r="D92" s="22"/>
      <c r="E92" s="10">
        <f t="shared" si="15"/>
        <v>4.4729999999999999</v>
      </c>
      <c r="F92" s="10">
        <v>2.1</v>
      </c>
      <c r="G92" s="10">
        <v>2.13</v>
      </c>
      <c r="H92" s="10">
        <v>1.25</v>
      </c>
      <c r="I92" s="11">
        <v>0.52500000000000002</v>
      </c>
      <c r="J92" s="10">
        <f t="shared" si="13"/>
        <v>0.625</v>
      </c>
      <c r="K92" s="10">
        <f>1.245</f>
        <v>1.2450000000000001</v>
      </c>
    </row>
    <row r="93" spans="2:11" x14ac:dyDescent="0.25">
      <c r="B93" s="27"/>
      <c r="C93" s="23"/>
      <c r="D93" s="23"/>
      <c r="E93" s="9">
        <f t="shared" si="15"/>
        <v>4.4729999999999999</v>
      </c>
      <c r="F93" s="9">
        <v>2.1</v>
      </c>
      <c r="G93" s="9">
        <v>2.13</v>
      </c>
      <c r="H93" s="9">
        <v>1.25</v>
      </c>
      <c r="I93" s="9">
        <v>0.52500000000000002</v>
      </c>
      <c r="J93" s="9">
        <f t="shared" si="13"/>
        <v>0.625</v>
      </c>
      <c r="K93" s="13">
        <f>1.245</f>
        <v>1.2450000000000001</v>
      </c>
    </row>
    <row r="94" spans="2:11" x14ac:dyDescent="0.25">
      <c r="B94" s="27"/>
      <c r="C94" s="24" t="s">
        <v>19</v>
      </c>
      <c r="D94" s="24">
        <v>2</v>
      </c>
      <c r="E94" s="10">
        <f t="shared" ref="E94" si="16">F94*G94</f>
        <v>4.4729999999999999</v>
      </c>
      <c r="F94" s="10">
        <v>2.1</v>
      </c>
      <c r="G94" s="10">
        <v>2.13</v>
      </c>
      <c r="H94" s="10">
        <v>1.25</v>
      </c>
      <c r="I94" s="11">
        <v>0.52500000000000002</v>
      </c>
      <c r="J94" s="10">
        <v>0</v>
      </c>
      <c r="K94" s="10">
        <v>0</v>
      </c>
    </row>
    <row r="95" spans="2:11" x14ac:dyDescent="0.25">
      <c r="B95" s="27"/>
      <c r="C95" s="25"/>
      <c r="D95" s="25"/>
      <c r="E95" s="9">
        <f t="shared" ref="E95" si="17">F95*G95</f>
        <v>4.4729999999999999</v>
      </c>
      <c r="F95" s="9">
        <v>2.1</v>
      </c>
      <c r="G95" s="9">
        <v>2.13</v>
      </c>
      <c r="H95" s="9">
        <v>1.25</v>
      </c>
      <c r="I95" s="9">
        <v>0.52500000000000002</v>
      </c>
      <c r="J95" s="9">
        <v>0</v>
      </c>
      <c r="K95" s="13">
        <v>0</v>
      </c>
    </row>
    <row r="96" spans="2:11" x14ac:dyDescent="0.25">
      <c r="B96" s="27"/>
      <c r="C96" s="21" t="s">
        <v>20</v>
      </c>
      <c r="D96" s="21">
        <v>7</v>
      </c>
      <c r="E96" s="10">
        <f t="shared" si="14"/>
        <v>1.08</v>
      </c>
      <c r="F96" s="10">
        <v>1.8</v>
      </c>
      <c r="G96" s="10">
        <v>0.6</v>
      </c>
      <c r="H96" s="10">
        <v>1.25</v>
      </c>
      <c r="I96" s="11">
        <v>0.52500000000000002</v>
      </c>
      <c r="J96" s="10">
        <v>0</v>
      </c>
      <c r="K96" s="10">
        <v>0</v>
      </c>
    </row>
    <row r="97" spans="2:17" x14ac:dyDescent="0.25">
      <c r="B97" s="27"/>
      <c r="C97" s="22"/>
      <c r="D97" s="22"/>
      <c r="E97" s="9">
        <f t="shared" ref="E97:E102" si="18">F97*G97</f>
        <v>1.08</v>
      </c>
      <c r="F97" s="9">
        <v>1.8</v>
      </c>
      <c r="G97" s="9">
        <v>0.6</v>
      </c>
      <c r="H97" s="9">
        <v>1.25</v>
      </c>
      <c r="I97" s="9">
        <v>0.52500000000000002</v>
      </c>
      <c r="J97" s="9">
        <v>0</v>
      </c>
      <c r="K97" s="13">
        <v>0</v>
      </c>
    </row>
    <row r="98" spans="2:17" x14ac:dyDescent="0.25">
      <c r="B98" s="27"/>
      <c r="C98" s="22"/>
      <c r="D98" s="22"/>
      <c r="E98" s="10">
        <f t="shared" si="18"/>
        <v>1.08</v>
      </c>
      <c r="F98" s="10">
        <v>1.8</v>
      </c>
      <c r="G98" s="10">
        <v>0.6</v>
      </c>
      <c r="H98" s="10">
        <v>1.25</v>
      </c>
      <c r="I98" s="11">
        <v>0.52500000000000002</v>
      </c>
      <c r="J98" s="10">
        <v>0</v>
      </c>
      <c r="K98" s="10">
        <v>0</v>
      </c>
    </row>
    <row r="99" spans="2:17" x14ac:dyDescent="0.25">
      <c r="B99" s="27"/>
      <c r="C99" s="22"/>
      <c r="D99" s="22"/>
      <c r="E99" s="9">
        <f t="shared" si="18"/>
        <v>1.08</v>
      </c>
      <c r="F99" s="9">
        <v>1.8</v>
      </c>
      <c r="G99" s="9">
        <v>0.6</v>
      </c>
      <c r="H99" s="9">
        <v>1.25</v>
      </c>
      <c r="I99" s="9">
        <v>0.52500000000000002</v>
      </c>
      <c r="J99" s="9">
        <v>0</v>
      </c>
      <c r="K99" s="13">
        <v>0</v>
      </c>
    </row>
    <row r="100" spans="2:17" x14ac:dyDescent="0.25">
      <c r="B100" s="27"/>
      <c r="C100" s="22"/>
      <c r="D100" s="22"/>
      <c r="E100" s="10">
        <f t="shared" si="18"/>
        <v>1.08</v>
      </c>
      <c r="F100" s="10">
        <v>1.8</v>
      </c>
      <c r="G100" s="10">
        <v>0.6</v>
      </c>
      <c r="H100" s="10">
        <v>1.25</v>
      </c>
      <c r="I100" s="11">
        <v>0.52500000000000002</v>
      </c>
      <c r="J100" s="10">
        <v>0</v>
      </c>
      <c r="K100" s="10">
        <v>0</v>
      </c>
    </row>
    <row r="101" spans="2:17" x14ac:dyDescent="0.25">
      <c r="B101" s="27"/>
      <c r="C101" s="22"/>
      <c r="D101" s="22"/>
      <c r="E101" s="9">
        <f t="shared" si="18"/>
        <v>1.08</v>
      </c>
      <c r="F101" s="9">
        <v>1.8</v>
      </c>
      <c r="G101" s="9">
        <v>0.6</v>
      </c>
      <c r="H101" s="9">
        <v>1.25</v>
      </c>
      <c r="I101" s="9">
        <v>0.52500000000000002</v>
      </c>
      <c r="J101" s="9">
        <v>0</v>
      </c>
      <c r="K101" s="13">
        <v>0</v>
      </c>
    </row>
    <row r="102" spans="2:17" x14ac:dyDescent="0.25">
      <c r="B102" s="27"/>
      <c r="C102" s="23"/>
      <c r="D102" s="23"/>
      <c r="E102" s="10">
        <f t="shared" si="18"/>
        <v>1.08</v>
      </c>
      <c r="F102" s="10">
        <v>1.8</v>
      </c>
      <c r="G102" s="10">
        <v>0.6</v>
      </c>
      <c r="H102" s="10">
        <v>1.25</v>
      </c>
      <c r="I102" s="11">
        <v>0.52500000000000002</v>
      </c>
      <c r="J102" s="10">
        <v>0</v>
      </c>
      <c r="K102" s="10">
        <v>0</v>
      </c>
    </row>
    <row r="103" spans="2:17" x14ac:dyDescent="0.25">
      <c r="B103" s="28"/>
      <c r="C103" s="9" t="s">
        <v>21</v>
      </c>
      <c r="D103" s="9">
        <v>1</v>
      </c>
      <c r="E103" s="9">
        <f t="shared" si="14"/>
        <v>22.94</v>
      </c>
      <c r="F103" s="9">
        <v>2</v>
      </c>
      <c r="G103" s="9">
        <f>13.97-2.5</f>
        <v>11.47</v>
      </c>
      <c r="H103" s="9">
        <v>0.53</v>
      </c>
      <c r="I103" s="9">
        <v>7.75</v>
      </c>
      <c r="J103" s="9">
        <v>0</v>
      </c>
      <c r="K103" s="13">
        <v>0</v>
      </c>
    </row>
    <row r="104" spans="2:17" x14ac:dyDescent="0.25">
      <c r="E104" s="3"/>
      <c r="F104" s="3"/>
      <c r="G104" s="3"/>
      <c r="H104" s="3"/>
      <c r="I104" s="3"/>
      <c r="J104" s="3"/>
      <c r="K104" s="3"/>
    </row>
    <row r="105" spans="2:17" x14ac:dyDescent="0.25">
      <c r="B105" s="15" t="s">
        <v>0</v>
      </c>
      <c r="C105" s="15"/>
      <c r="D105" s="15"/>
      <c r="E105" s="15"/>
      <c r="F105" s="15"/>
      <c r="G105" s="15"/>
      <c r="H105" s="15"/>
      <c r="I105" s="15"/>
      <c r="J105" s="15"/>
      <c r="K105" s="15"/>
      <c r="L105" s="15" t="s">
        <v>1</v>
      </c>
      <c r="M105" s="15"/>
      <c r="N105" s="15"/>
      <c r="O105" s="15"/>
      <c r="P105" s="15"/>
      <c r="Q105" s="15"/>
    </row>
    <row r="106" spans="2:17" ht="51" x14ac:dyDescent="0.25">
      <c r="B106" s="5" t="s">
        <v>2</v>
      </c>
      <c r="C106" s="5" t="s">
        <v>3</v>
      </c>
      <c r="D106" s="5" t="s">
        <v>4</v>
      </c>
      <c r="E106" s="5" t="s">
        <v>5</v>
      </c>
      <c r="F106" s="5" t="s">
        <v>6</v>
      </c>
      <c r="G106" s="5" t="s">
        <v>7</v>
      </c>
      <c r="H106" s="5" t="s">
        <v>8</v>
      </c>
      <c r="I106" s="5" t="s">
        <v>9</v>
      </c>
      <c r="J106" s="5" t="s">
        <v>10</v>
      </c>
      <c r="K106" s="5" t="s">
        <v>11</v>
      </c>
      <c r="L106" s="5" t="str">
        <f t="shared" ref="L106:Q106" si="19">L45</f>
        <v>Height Of The Window (m)</v>
      </c>
      <c r="M106" s="5" t="str">
        <f t="shared" si="19"/>
        <v>Width Of The Window (m)</v>
      </c>
      <c r="N106" s="5" t="str">
        <f t="shared" si="19"/>
        <v>Overhang Depth (m)</v>
      </c>
      <c r="O106" s="5" t="str">
        <f t="shared" si="19"/>
        <v>Overhang Distance (m)</v>
      </c>
      <c r="P106" s="5" t="str">
        <f t="shared" si="19"/>
        <v>Fin Depth (m)</v>
      </c>
      <c r="Q106" s="5" t="str">
        <f t="shared" si="19"/>
        <v>Fin Distance (m)</v>
      </c>
    </row>
    <row r="107" spans="2:17" x14ac:dyDescent="0.25">
      <c r="B107" s="37" t="s">
        <v>22</v>
      </c>
      <c r="C107" s="19" t="s">
        <v>13</v>
      </c>
      <c r="D107" s="19">
        <v>5</v>
      </c>
      <c r="E107" s="9">
        <f t="shared" ref="E107:E121" si="20">F107*G107</f>
        <v>4.4729999999999999</v>
      </c>
      <c r="F107" s="9">
        <v>2.1</v>
      </c>
      <c r="G107" s="9">
        <v>2.13</v>
      </c>
      <c r="H107" s="9">
        <v>1.25</v>
      </c>
      <c r="I107" s="9">
        <v>0.52500000000000002</v>
      </c>
      <c r="J107" s="9">
        <f>1.25/2</f>
        <v>0.625</v>
      </c>
      <c r="K107" s="13">
        <f>1.245</f>
        <v>1.2450000000000001</v>
      </c>
      <c r="L107" s="12">
        <f t="shared" ref="L107:Q107" si="21">SUMPRODUCT($E$107:$E$137,F107:F137)/SUM($E$107:$E$137)</f>
        <v>1.8652954076291943</v>
      </c>
      <c r="M107" s="12">
        <f t="shared" si="21"/>
        <v>2.7061407243232494</v>
      </c>
      <c r="N107" s="12">
        <f t="shared" si="21"/>
        <v>0.83569599008192907</v>
      </c>
      <c r="O107" s="12">
        <f t="shared" si="21"/>
        <v>1.6528004222197528</v>
      </c>
      <c r="P107" s="12">
        <f t="shared" si="21"/>
        <v>0.38312802264314211</v>
      </c>
      <c r="Q107" s="12">
        <f t="shared" si="21"/>
        <v>0.7534094829854795</v>
      </c>
    </row>
    <row r="108" spans="2:17" x14ac:dyDescent="0.25">
      <c r="B108" s="38"/>
      <c r="C108" s="19"/>
      <c r="D108" s="19"/>
      <c r="E108" s="10">
        <f t="shared" ref="E108:E111" si="22">F108*G108</f>
        <v>4.4729999999999999</v>
      </c>
      <c r="F108" s="10">
        <v>2.1</v>
      </c>
      <c r="G108" s="10">
        <v>2.13</v>
      </c>
      <c r="H108" s="10">
        <v>1.25</v>
      </c>
      <c r="I108" s="11">
        <v>0.52500000000000002</v>
      </c>
      <c r="J108" s="10">
        <f>1.25/2</f>
        <v>0.625</v>
      </c>
      <c r="K108" s="10">
        <f>1.245</f>
        <v>1.2450000000000001</v>
      </c>
    </row>
    <row r="109" spans="2:17" x14ac:dyDescent="0.25">
      <c r="B109" s="38"/>
      <c r="C109" s="19"/>
      <c r="D109" s="19"/>
      <c r="E109" s="9">
        <f t="shared" si="22"/>
        <v>4.4729999999999999</v>
      </c>
      <c r="F109" s="9">
        <v>2.1</v>
      </c>
      <c r="G109" s="9">
        <v>2.13</v>
      </c>
      <c r="H109" s="9">
        <v>1.25</v>
      </c>
      <c r="I109" s="9">
        <v>0.52500000000000002</v>
      </c>
      <c r="J109" s="9">
        <f>1.25/2</f>
        <v>0.625</v>
      </c>
      <c r="K109" s="13">
        <f>1.245</f>
        <v>1.2450000000000001</v>
      </c>
    </row>
    <row r="110" spans="2:17" x14ac:dyDescent="0.25">
      <c r="B110" s="38"/>
      <c r="C110" s="19"/>
      <c r="D110" s="19"/>
      <c r="E110" s="10">
        <f t="shared" si="22"/>
        <v>4.4729999999999999</v>
      </c>
      <c r="F110" s="10">
        <v>2.1</v>
      </c>
      <c r="G110" s="10">
        <v>2.13</v>
      </c>
      <c r="H110" s="10">
        <v>1.25</v>
      </c>
      <c r="I110" s="11">
        <v>0.52500000000000002</v>
      </c>
      <c r="J110" s="10">
        <f>1.25/2</f>
        <v>0.625</v>
      </c>
      <c r="K110" s="10">
        <f>1.245</f>
        <v>1.2450000000000001</v>
      </c>
    </row>
    <row r="111" spans="2:17" x14ac:dyDescent="0.25">
      <c r="B111" s="38"/>
      <c r="C111" s="19"/>
      <c r="D111" s="19"/>
      <c r="E111" s="9">
        <f t="shared" si="22"/>
        <v>4.4729999999999999</v>
      </c>
      <c r="F111" s="9">
        <v>2.1</v>
      </c>
      <c r="G111" s="9">
        <v>2.13</v>
      </c>
      <c r="H111" s="9">
        <v>1.25</v>
      </c>
      <c r="I111" s="9">
        <v>0.52500000000000002</v>
      </c>
      <c r="J111" s="9">
        <f>1.25/2</f>
        <v>0.625</v>
      </c>
      <c r="K111" s="13">
        <f>1.245</f>
        <v>1.2450000000000001</v>
      </c>
    </row>
    <row r="112" spans="2:17" x14ac:dyDescent="0.25">
      <c r="B112" s="38"/>
      <c r="C112" s="20" t="s">
        <v>14</v>
      </c>
      <c r="D112" s="20">
        <v>2</v>
      </c>
      <c r="E112" s="10">
        <f t="shared" ref="E112" si="23">F112*G112</f>
        <v>4.4729999999999999</v>
      </c>
      <c r="F112" s="10">
        <v>2.1</v>
      </c>
      <c r="G112" s="10">
        <v>2.13</v>
      </c>
      <c r="H112" s="10">
        <v>1.25</v>
      </c>
      <c r="I112" s="11">
        <v>0.52500000000000002</v>
      </c>
      <c r="J112" s="10">
        <v>0</v>
      </c>
      <c r="K112" s="10">
        <v>0</v>
      </c>
    </row>
    <row r="113" spans="2:11" x14ac:dyDescent="0.25">
      <c r="B113" s="38"/>
      <c r="C113" s="20"/>
      <c r="D113" s="20"/>
      <c r="E113" s="9">
        <f t="shared" ref="E113" si="24">F113*G113</f>
        <v>4.4729999999999999</v>
      </c>
      <c r="F113" s="9">
        <v>2.1</v>
      </c>
      <c r="G113" s="9">
        <v>2.13</v>
      </c>
      <c r="H113" s="9">
        <v>1.25</v>
      </c>
      <c r="I113" s="9">
        <v>0.52500000000000002</v>
      </c>
      <c r="J113" s="9">
        <v>0</v>
      </c>
      <c r="K113" s="13">
        <v>0</v>
      </c>
    </row>
    <row r="114" spans="2:11" x14ac:dyDescent="0.25">
      <c r="B114" s="38"/>
      <c r="C114" s="19" t="s">
        <v>15</v>
      </c>
      <c r="D114" s="19">
        <v>7</v>
      </c>
      <c r="E114" s="10">
        <f t="shared" si="20"/>
        <v>1.08</v>
      </c>
      <c r="F114" s="10">
        <v>1.8</v>
      </c>
      <c r="G114" s="10">
        <v>0.6</v>
      </c>
      <c r="H114" s="10">
        <v>1.25</v>
      </c>
      <c r="I114" s="11">
        <v>0.52500000000000002</v>
      </c>
      <c r="J114" s="10">
        <v>0</v>
      </c>
      <c r="K114" s="10">
        <v>0</v>
      </c>
    </row>
    <row r="115" spans="2:11" x14ac:dyDescent="0.25">
      <c r="B115" s="38"/>
      <c r="C115" s="19"/>
      <c r="D115" s="19"/>
      <c r="E115" s="9">
        <f t="shared" ref="E115:E120" si="25">F115*G115</f>
        <v>1.08</v>
      </c>
      <c r="F115" s="9">
        <v>1.8</v>
      </c>
      <c r="G115" s="9">
        <v>0.6</v>
      </c>
      <c r="H115" s="9">
        <v>1.25</v>
      </c>
      <c r="I115" s="9">
        <v>0.52500000000000002</v>
      </c>
      <c r="J115" s="9">
        <v>0</v>
      </c>
      <c r="K115" s="13">
        <v>0</v>
      </c>
    </row>
    <row r="116" spans="2:11" x14ac:dyDescent="0.25">
      <c r="B116" s="38"/>
      <c r="C116" s="19"/>
      <c r="D116" s="19"/>
      <c r="E116" s="10">
        <f t="shared" si="25"/>
        <v>1.08</v>
      </c>
      <c r="F116" s="10">
        <v>1.8</v>
      </c>
      <c r="G116" s="10">
        <v>0.6</v>
      </c>
      <c r="H116" s="10">
        <v>1.25</v>
      </c>
      <c r="I116" s="11">
        <v>0.52500000000000002</v>
      </c>
      <c r="J116" s="10">
        <v>0</v>
      </c>
      <c r="K116" s="10">
        <v>0</v>
      </c>
    </row>
    <row r="117" spans="2:11" x14ac:dyDescent="0.25">
      <c r="B117" s="38"/>
      <c r="C117" s="19"/>
      <c r="D117" s="19"/>
      <c r="E117" s="9">
        <f t="shared" si="25"/>
        <v>1.08</v>
      </c>
      <c r="F117" s="9">
        <v>1.8</v>
      </c>
      <c r="G117" s="9">
        <v>0.6</v>
      </c>
      <c r="H117" s="9">
        <v>1.25</v>
      </c>
      <c r="I117" s="9">
        <v>0.52500000000000002</v>
      </c>
      <c r="J117" s="9">
        <v>0</v>
      </c>
      <c r="K117" s="13">
        <v>0</v>
      </c>
    </row>
    <row r="118" spans="2:11" x14ac:dyDescent="0.25">
      <c r="B118" s="38"/>
      <c r="C118" s="19"/>
      <c r="D118" s="19"/>
      <c r="E118" s="10">
        <f t="shared" si="25"/>
        <v>1.08</v>
      </c>
      <c r="F118" s="10">
        <v>1.8</v>
      </c>
      <c r="G118" s="10">
        <v>0.6</v>
      </c>
      <c r="H118" s="10">
        <v>1.25</v>
      </c>
      <c r="I118" s="11">
        <v>0.52500000000000002</v>
      </c>
      <c r="J118" s="10">
        <v>0</v>
      </c>
      <c r="K118" s="10">
        <v>0</v>
      </c>
    </row>
    <row r="119" spans="2:11" x14ac:dyDescent="0.25">
      <c r="B119" s="38"/>
      <c r="C119" s="19"/>
      <c r="D119" s="19"/>
      <c r="E119" s="9">
        <f t="shared" si="25"/>
        <v>1.08</v>
      </c>
      <c r="F119" s="9">
        <v>1.8</v>
      </c>
      <c r="G119" s="9">
        <v>0.6</v>
      </c>
      <c r="H119" s="9">
        <v>1.25</v>
      </c>
      <c r="I119" s="9">
        <v>0.52500000000000002</v>
      </c>
      <c r="J119" s="9">
        <v>0</v>
      </c>
      <c r="K119" s="13">
        <v>0</v>
      </c>
    </row>
    <row r="120" spans="2:11" x14ac:dyDescent="0.25">
      <c r="B120" s="38"/>
      <c r="C120" s="19"/>
      <c r="D120" s="19"/>
      <c r="E120" s="10">
        <f t="shared" si="25"/>
        <v>1.08</v>
      </c>
      <c r="F120" s="10">
        <v>1.8</v>
      </c>
      <c r="G120" s="10">
        <v>0.6</v>
      </c>
      <c r="H120" s="10">
        <v>1.25</v>
      </c>
      <c r="I120" s="11">
        <v>0.52500000000000002</v>
      </c>
      <c r="J120" s="10">
        <v>0</v>
      </c>
      <c r="K120" s="10">
        <v>0</v>
      </c>
    </row>
    <row r="121" spans="2:11" x14ac:dyDescent="0.25">
      <c r="B121" s="38"/>
      <c r="C121" s="20" t="s">
        <v>16</v>
      </c>
      <c r="D121" s="20">
        <v>12</v>
      </c>
      <c r="E121" s="9">
        <f t="shared" si="20"/>
        <v>3.0155999999999996</v>
      </c>
      <c r="F121" s="9">
        <v>1.68</v>
      </c>
      <c r="G121" s="9">
        <v>1.7949999999999999</v>
      </c>
      <c r="H121" s="9">
        <v>0.6</v>
      </c>
      <c r="I121" s="9">
        <v>0.52500000000000002</v>
      </c>
      <c r="J121" s="9">
        <v>0.6</v>
      </c>
      <c r="K121" s="13">
        <f t="shared" ref="K121:K136" si="26">(0.645+1.405)/2</f>
        <v>1.0249999999999999</v>
      </c>
    </row>
    <row r="122" spans="2:11" x14ac:dyDescent="0.25">
      <c r="B122" s="38"/>
      <c r="C122" s="20"/>
      <c r="D122" s="20"/>
      <c r="E122" s="10">
        <f t="shared" ref="E122:E132" si="27">F122*G122</f>
        <v>3.0155999999999996</v>
      </c>
      <c r="F122" s="10">
        <v>1.68</v>
      </c>
      <c r="G122" s="10">
        <v>1.7949999999999999</v>
      </c>
      <c r="H122" s="10">
        <v>0.6</v>
      </c>
      <c r="I122" s="11">
        <v>0.52500000000000002</v>
      </c>
      <c r="J122" s="10">
        <v>0.6</v>
      </c>
      <c r="K122" s="10">
        <f t="shared" si="26"/>
        <v>1.0249999999999999</v>
      </c>
    </row>
    <row r="123" spans="2:11" x14ac:dyDescent="0.25">
      <c r="B123" s="38"/>
      <c r="C123" s="20"/>
      <c r="D123" s="20"/>
      <c r="E123" s="9">
        <f t="shared" si="27"/>
        <v>3.0155999999999996</v>
      </c>
      <c r="F123" s="9">
        <v>1.68</v>
      </c>
      <c r="G123" s="9">
        <v>1.7949999999999999</v>
      </c>
      <c r="H123" s="9">
        <v>0.6</v>
      </c>
      <c r="I123" s="9">
        <v>0.52500000000000002</v>
      </c>
      <c r="J123" s="9">
        <v>0.6</v>
      </c>
      <c r="K123" s="13">
        <f t="shared" si="26"/>
        <v>1.0249999999999999</v>
      </c>
    </row>
    <row r="124" spans="2:11" x14ac:dyDescent="0.25">
      <c r="B124" s="38"/>
      <c r="C124" s="20"/>
      <c r="D124" s="20"/>
      <c r="E124" s="10">
        <f t="shared" si="27"/>
        <v>3.0155999999999996</v>
      </c>
      <c r="F124" s="10">
        <v>1.68</v>
      </c>
      <c r="G124" s="10">
        <v>1.7949999999999999</v>
      </c>
      <c r="H124" s="10">
        <v>0.6</v>
      </c>
      <c r="I124" s="11">
        <v>0.52500000000000002</v>
      </c>
      <c r="J124" s="10">
        <v>0.6</v>
      </c>
      <c r="K124" s="10">
        <f t="shared" si="26"/>
        <v>1.0249999999999999</v>
      </c>
    </row>
    <row r="125" spans="2:11" x14ac:dyDescent="0.25">
      <c r="B125" s="38"/>
      <c r="C125" s="20"/>
      <c r="D125" s="20"/>
      <c r="E125" s="9">
        <f t="shared" si="27"/>
        <v>3.0155999999999996</v>
      </c>
      <c r="F125" s="9">
        <v>1.68</v>
      </c>
      <c r="G125" s="9">
        <v>1.7949999999999999</v>
      </c>
      <c r="H125" s="9">
        <v>0.6</v>
      </c>
      <c r="I125" s="9">
        <v>0.52500000000000002</v>
      </c>
      <c r="J125" s="9">
        <v>0.6</v>
      </c>
      <c r="K125" s="13">
        <f t="shared" si="26"/>
        <v>1.0249999999999999</v>
      </c>
    </row>
    <row r="126" spans="2:11" x14ac:dyDescent="0.25">
      <c r="B126" s="38"/>
      <c r="C126" s="20"/>
      <c r="D126" s="20"/>
      <c r="E126" s="10">
        <f t="shared" si="27"/>
        <v>3.0155999999999996</v>
      </c>
      <c r="F126" s="10">
        <v>1.68</v>
      </c>
      <c r="G126" s="10">
        <v>1.7949999999999999</v>
      </c>
      <c r="H126" s="10">
        <v>0.6</v>
      </c>
      <c r="I126" s="11">
        <v>0.52500000000000002</v>
      </c>
      <c r="J126" s="10">
        <v>0.6</v>
      </c>
      <c r="K126" s="10">
        <f t="shared" si="26"/>
        <v>1.0249999999999999</v>
      </c>
    </row>
    <row r="127" spans="2:11" x14ac:dyDescent="0.25">
      <c r="B127" s="38"/>
      <c r="C127" s="20"/>
      <c r="D127" s="20"/>
      <c r="E127" s="9">
        <f t="shared" si="27"/>
        <v>3.0155999999999996</v>
      </c>
      <c r="F127" s="9">
        <v>1.68</v>
      </c>
      <c r="G127" s="9">
        <v>1.7949999999999999</v>
      </c>
      <c r="H127" s="9">
        <v>0.6</v>
      </c>
      <c r="I127" s="9">
        <v>0.52500000000000002</v>
      </c>
      <c r="J127" s="9">
        <v>0.6</v>
      </c>
      <c r="K127" s="13">
        <f t="shared" si="26"/>
        <v>1.0249999999999999</v>
      </c>
    </row>
    <row r="128" spans="2:11" x14ac:dyDescent="0.25">
      <c r="B128" s="38"/>
      <c r="C128" s="20"/>
      <c r="D128" s="20"/>
      <c r="E128" s="10">
        <f t="shared" si="27"/>
        <v>3.0155999999999996</v>
      </c>
      <c r="F128" s="10">
        <v>1.68</v>
      </c>
      <c r="G128" s="10">
        <v>1.7949999999999999</v>
      </c>
      <c r="H128" s="10">
        <v>0.6</v>
      </c>
      <c r="I128" s="11">
        <v>0.52500000000000002</v>
      </c>
      <c r="J128" s="10">
        <v>0.6</v>
      </c>
      <c r="K128" s="10">
        <f t="shared" si="26"/>
        <v>1.0249999999999999</v>
      </c>
    </row>
    <row r="129" spans="2:11" x14ac:dyDescent="0.25">
      <c r="B129" s="38"/>
      <c r="C129" s="20"/>
      <c r="D129" s="20"/>
      <c r="E129" s="9">
        <f t="shared" si="27"/>
        <v>3.0155999999999996</v>
      </c>
      <c r="F129" s="9">
        <v>1.68</v>
      </c>
      <c r="G129" s="9">
        <v>1.7949999999999999</v>
      </c>
      <c r="H129" s="9">
        <v>0.6</v>
      </c>
      <c r="I129" s="9">
        <v>0.52500000000000002</v>
      </c>
      <c r="J129" s="9">
        <v>0.6</v>
      </c>
      <c r="K129" s="13">
        <f t="shared" si="26"/>
        <v>1.0249999999999999</v>
      </c>
    </row>
    <row r="130" spans="2:11" x14ac:dyDescent="0.25">
      <c r="B130" s="38"/>
      <c r="C130" s="20"/>
      <c r="D130" s="20"/>
      <c r="E130" s="10">
        <f t="shared" si="27"/>
        <v>3.0155999999999996</v>
      </c>
      <c r="F130" s="10">
        <v>1.68</v>
      </c>
      <c r="G130" s="10">
        <v>1.7949999999999999</v>
      </c>
      <c r="H130" s="10">
        <v>0.6</v>
      </c>
      <c r="I130" s="11">
        <v>0.52500000000000002</v>
      </c>
      <c r="J130" s="10">
        <v>0.6</v>
      </c>
      <c r="K130" s="10">
        <f t="shared" si="26"/>
        <v>1.0249999999999999</v>
      </c>
    </row>
    <row r="131" spans="2:11" x14ac:dyDescent="0.25">
      <c r="B131" s="38"/>
      <c r="C131" s="20"/>
      <c r="D131" s="20"/>
      <c r="E131" s="9">
        <f t="shared" si="27"/>
        <v>3.0155999999999996</v>
      </c>
      <c r="F131" s="9">
        <v>1.68</v>
      </c>
      <c r="G131" s="9">
        <v>1.7949999999999999</v>
      </c>
      <c r="H131" s="9">
        <v>0.6</v>
      </c>
      <c r="I131" s="9">
        <v>0.52500000000000002</v>
      </c>
      <c r="J131" s="9">
        <v>0.6</v>
      </c>
      <c r="K131" s="13">
        <f t="shared" si="26"/>
        <v>1.0249999999999999</v>
      </c>
    </row>
    <row r="132" spans="2:11" x14ac:dyDescent="0.25">
      <c r="B132" s="38"/>
      <c r="C132" s="20"/>
      <c r="D132" s="20"/>
      <c r="E132" s="10">
        <f t="shared" si="27"/>
        <v>3.0155999999999996</v>
      </c>
      <c r="F132" s="10">
        <v>1.68</v>
      </c>
      <c r="G132" s="10">
        <v>1.7949999999999999</v>
      </c>
      <c r="H132" s="10">
        <v>0.6</v>
      </c>
      <c r="I132" s="11">
        <v>0.52500000000000002</v>
      </c>
      <c r="J132" s="10">
        <v>0.6</v>
      </c>
      <c r="K132" s="10">
        <f t="shared" si="26"/>
        <v>1.0249999999999999</v>
      </c>
    </row>
    <row r="133" spans="2:11" x14ac:dyDescent="0.25">
      <c r="B133" s="38"/>
      <c r="C133" s="19" t="s">
        <v>19</v>
      </c>
      <c r="D133" s="19">
        <v>4</v>
      </c>
      <c r="E133" s="9">
        <f t="shared" ref="E133:E138" si="28">F133*G133</f>
        <v>3.0155999999999996</v>
      </c>
      <c r="F133" s="9">
        <v>1.68</v>
      </c>
      <c r="G133" s="9">
        <v>1.7949999999999999</v>
      </c>
      <c r="H133" s="9">
        <v>0.6</v>
      </c>
      <c r="I133" s="9">
        <v>0.52500000000000002</v>
      </c>
      <c r="J133" s="9">
        <f>0.6/2</f>
        <v>0.3</v>
      </c>
      <c r="K133" s="13">
        <f t="shared" si="26"/>
        <v>1.0249999999999999</v>
      </c>
    </row>
    <row r="134" spans="2:11" x14ac:dyDescent="0.25">
      <c r="B134" s="38"/>
      <c r="C134" s="19"/>
      <c r="D134" s="19"/>
      <c r="E134" s="10">
        <f t="shared" ref="E134:E136" si="29">F134*G134</f>
        <v>3.0155999999999996</v>
      </c>
      <c r="F134" s="10">
        <v>1.68</v>
      </c>
      <c r="G134" s="10">
        <v>1.7949999999999999</v>
      </c>
      <c r="H134" s="10">
        <v>0.6</v>
      </c>
      <c r="I134" s="11">
        <v>0.52500000000000002</v>
      </c>
      <c r="J134" s="10">
        <f>0.6/2</f>
        <v>0.3</v>
      </c>
      <c r="K134" s="10">
        <f t="shared" si="26"/>
        <v>1.0249999999999999</v>
      </c>
    </row>
    <row r="135" spans="2:11" x14ac:dyDescent="0.25">
      <c r="B135" s="38"/>
      <c r="C135" s="19"/>
      <c r="D135" s="19"/>
      <c r="E135" s="9">
        <f t="shared" si="29"/>
        <v>3.0155999999999996</v>
      </c>
      <c r="F135" s="9">
        <v>1.68</v>
      </c>
      <c r="G135" s="9">
        <v>1.7949999999999999</v>
      </c>
      <c r="H135" s="9">
        <v>0.6</v>
      </c>
      <c r="I135" s="9">
        <v>0.52500000000000002</v>
      </c>
      <c r="J135" s="9">
        <f>0.6/2</f>
        <v>0.3</v>
      </c>
      <c r="K135" s="13">
        <f t="shared" si="26"/>
        <v>1.0249999999999999</v>
      </c>
    </row>
    <row r="136" spans="2:11" x14ac:dyDescent="0.25">
      <c r="B136" s="38"/>
      <c r="C136" s="19"/>
      <c r="D136" s="19"/>
      <c r="E136" s="10">
        <f t="shared" si="29"/>
        <v>3.0155999999999996</v>
      </c>
      <c r="F136" s="10">
        <v>1.68</v>
      </c>
      <c r="G136" s="10">
        <v>1.7949999999999999</v>
      </c>
      <c r="H136" s="10">
        <v>0.6</v>
      </c>
      <c r="I136" s="11">
        <v>0.52500000000000002</v>
      </c>
      <c r="J136" s="10">
        <f>0.6/2</f>
        <v>0.3</v>
      </c>
      <c r="K136" s="10">
        <f t="shared" si="26"/>
        <v>1.0249999999999999</v>
      </c>
    </row>
    <row r="137" spans="2:11" x14ac:dyDescent="0.25">
      <c r="B137" s="38"/>
      <c r="C137" s="14" t="s">
        <v>20</v>
      </c>
      <c r="D137" s="14">
        <v>1</v>
      </c>
      <c r="E137" s="9">
        <f t="shared" si="28"/>
        <v>15.48</v>
      </c>
      <c r="F137" s="9">
        <v>2</v>
      </c>
      <c r="G137" s="9">
        <f>3.36+4.38</f>
        <v>7.74</v>
      </c>
      <c r="H137" s="9">
        <v>0.53</v>
      </c>
      <c r="I137" s="9">
        <v>8</v>
      </c>
      <c r="J137" s="9">
        <v>0</v>
      </c>
      <c r="K137" s="13">
        <v>0</v>
      </c>
    </row>
    <row r="138" spans="2:11" x14ac:dyDescent="0.25">
      <c r="B138" s="38"/>
      <c r="C138" s="4" t="s">
        <v>21</v>
      </c>
      <c r="D138" s="4">
        <v>1</v>
      </c>
      <c r="E138" s="10">
        <f t="shared" si="28"/>
        <v>22.94</v>
      </c>
      <c r="F138" s="10">
        <v>2</v>
      </c>
      <c r="G138" s="10">
        <f>13.97-2.5</f>
        <v>11.47</v>
      </c>
      <c r="H138" s="10">
        <v>0.53</v>
      </c>
      <c r="I138" s="11">
        <v>7.75</v>
      </c>
      <c r="J138" s="10">
        <v>0</v>
      </c>
      <c r="K138" s="10">
        <v>0</v>
      </c>
    </row>
  </sheetData>
  <mergeCells count="54">
    <mergeCell ref="B107:B138"/>
    <mergeCell ref="C33:C34"/>
    <mergeCell ref="D33:D34"/>
    <mergeCell ref="C35:C41"/>
    <mergeCell ref="D35:D41"/>
    <mergeCell ref="B4:B42"/>
    <mergeCell ref="C55:C59"/>
    <mergeCell ref="D55:D59"/>
    <mergeCell ref="C60:C61"/>
    <mergeCell ref="D60:D61"/>
    <mergeCell ref="C62:C68"/>
    <mergeCell ref="D62:D68"/>
    <mergeCell ref="B46:B69"/>
    <mergeCell ref="B105:K105"/>
    <mergeCell ref="B44:K44"/>
    <mergeCell ref="C107:C111"/>
    <mergeCell ref="L71:Q71"/>
    <mergeCell ref="L105:Q105"/>
    <mergeCell ref="L44:Q44"/>
    <mergeCell ref="B73:B103"/>
    <mergeCell ref="L2:Q2"/>
    <mergeCell ref="D46:D51"/>
    <mergeCell ref="D52:D53"/>
    <mergeCell ref="C73:C80"/>
    <mergeCell ref="D73:D80"/>
    <mergeCell ref="C46:C51"/>
    <mergeCell ref="C52:C53"/>
    <mergeCell ref="B71:K71"/>
    <mergeCell ref="B2:K2"/>
    <mergeCell ref="C4:C7"/>
    <mergeCell ref="C8:C17"/>
    <mergeCell ref="C18:C31"/>
    <mergeCell ref="D94:D95"/>
    <mergeCell ref="D96:D102"/>
    <mergeCell ref="C81:C86"/>
    <mergeCell ref="C87:C88"/>
    <mergeCell ref="C89:C93"/>
    <mergeCell ref="C94:C95"/>
    <mergeCell ref="D4:D7"/>
    <mergeCell ref="D8:D17"/>
    <mergeCell ref="D18:D31"/>
    <mergeCell ref="C133:C136"/>
    <mergeCell ref="D107:D111"/>
    <mergeCell ref="D112:D113"/>
    <mergeCell ref="D114:D120"/>
    <mergeCell ref="D121:D132"/>
    <mergeCell ref="D133:D136"/>
    <mergeCell ref="C112:C113"/>
    <mergeCell ref="C114:C120"/>
    <mergeCell ref="C121:C132"/>
    <mergeCell ref="C96:C102"/>
    <mergeCell ref="D81:D86"/>
    <mergeCell ref="D87:D88"/>
    <mergeCell ref="D89:D93"/>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51884E193993478F121FAE3BAB06B8" ma:contentTypeVersion="25" ma:contentTypeDescription="Create a new document." ma:contentTypeScope="" ma:versionID="25f96c5986e701b483210b9340d30ddd">
  <xsd:schema xmlns:xsd="http://www.w3.org/2001/XMLSchema" xmlns:xs="http://www.w3.org/2001/XMLSchema" xmlns:p="http://schemas.microsoft.com/office/2006/metadata/properties" xmlns:ns1="http://schemas.microsoft.com/sharepoint/v3" xmlns:ns2="c538fed7-3ab0-4192-ae38-9799137ead1b" xmlns:ns3="a4e79b70-0aef-410d-a70f-d52f396520e2" xmlns:ns4="3e02667f-0271-471b-bd6e-11a2e16def1d" targetNamespace="http://schemas.microsoft.com/office/2006/metadata/properties" ma:root="true" ma:fieldsID="6275b1e0f2a8198474a9eadc386eded2" ns1:_="" ns2:_="" ns3:_="" ns4:_="">
    <xsd:import namespace="http://schemas.microsoft.com/sharepoint/v3"/>
    <xsd:import namespace="c538fed7-3ab0-4192-ae38-9799137ead1b"/>
    <xsd:import namespace="a4e79b70-0aef-410d-a70f-d52f396520e2"/>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RefNo" minOccurs="0"/>
                <xsd:element ref="ns4:TaxCatchAll" minOccurs="0"/>
                <xsd:element ref="ns2:lcf76f155ced4ddcb4097134ff3c332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8fed7-3ab0-4192-ae38-9799137ea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RefNo" ma:index="21" nillable="true" ma:displayName="Ref No" ma:format="Dropdown" ma:internalName="RefNo"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e79b70-0aef-410d-a70f-d52f396520e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06fd1f5-cf18-4942-a5fe-7646fc7f79fa}" ma:internalName="TaxCatchAll" ma:showField="CatchAllData" ma:web="a4e79b70-0aef-410d-a70f-d52f396520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efNo xmlns="c538fed7-3ab0-4192-ae38-9799137ead1b" xsi:nil="true"/>
    <lcf76f155ced4ddcb4097134ff3c332f xmlns="c538fed7-3ab0-4192-ae38-9799137ead1b">
      <Terms xmlns="http://schemas.microsoft.com/office/infopath/2007/PartnerControls"/>
    </lcf76f155ced4ddcb4097134ff3c332f>
    <_ip_UnifiedCompliancePolicyProperties xmlns="http://schemas.microsoft.com/sharepoint/v3" xsi:nil="true"/>
    <TaxCatchAll xmlns="3e02667f-0271-471b-bd6e-11a2e16def1d" xsi:nil="true"/>
    <_Flow_SignoffStatus xmlns="c538fed7-3ab0-4192-ae38-9799137ead1b" xsi:nil="true"/>
  </documentManagement>
</p:properties>
</file>

<file path=customXml/itemProps1.xml><?xml version="1.0" encoding="utf-8"?>
<ds:datastoreItem xmlns:ds="http://schemas.openxmlformats.org/officeDocument/2006/customXml" ds:itemID="{FF611628-935D-4F4E-983E-D97423D7FD70}">
  <ds:schemaRefs>
    <ds:schemaRef ds:uri="http://schemas.microsoft.com/sharepoint/v3/contenttype/forms"/>
  </ds:schemaRefs>
</ds:datastoreItem>
</file>

<file path=customXml/itemProps2.xml><?xml version="1.0" encoding="utf-8"?>
<ds:datastoreItem xmlns:ds="http://schemas.openxmlformats.org/officeDocument/2006/customXml" ds:itemID="{E0569E61-A7A7-4BC1-A8C0-98F3D574D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8fed7-3ab0-4192-ae38-9799137ead1b"/>
    <ds:schemaRef ds:uri="a4e79b70-0aef-410d-a70f-d52f396520e2"/>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1507B1-408D-4755-8342-59C65306B473}">
  <ds:schemaRefs>
    <ds:schemaRef ds:uri="a4e79b70-0aef-410d-a70f-d52f396520e2"/>
    <ds:schemaRef ds:uri="http://schemas.microsoft.com/office/2006/metadata/properties"/>
    <ds:schemaRef ds:uri="http://purl.org/dc/dcmitype/"/>
    <ds:schemaRef ds:uri="http://purl.org/dc/elements/1.1/"/>
    <ds:schemaRef ds:uri="c538fed7-3ab0-4192-ae38-9799137ead1b"/>
    <ds:schemaRef ds:uri="http://schemas.microsoft.com/office/2006/documentManagement/types"/>
    <ds:schemaRef ds:uri="http://schemas.microsoft.com/sharepoint/v3"/>
    <ds:schemaRef ds:uri="http://schemas.microsoft.com/office/infopath/2007/PartnerControls"/>
    <ds:schemaRef ds:uri="http://purl.org/dc/terms/"/>
    <ds:schemaRef ds:uri="http://schemas.openxmlformats.org/package/2006/metadata/core-properties"/>
    <ds:schemaRef ds:uri="3e02667f-0271-471b-bd6e-11a2e16def1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EDGE Technical Team</dc:creator>
  <cp:keywords/>
  <dc:description/>
  <cp:lastModifiedBy>Adalberto Guerra Cabrera</cp:lastModifiedBy>
  <cp:revision/>
  <dcterms:created xsi:type="dcterms:W3CDTF">2024-10-24T10:25:50Z</dcterms:created>
  <dcterms:modified xsi:type="dcterms:W3CDTF">2025-12-12T15:10:58Z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0x010100AC51884E193993478F121FAE3BAB06B8</vt:lpwstr>
  </property>
  <property fmtid="{D5CDD505-2E9C-101B-9397-08002B2CF9AE}" pid="3" name="MediaServiceImageTags">
    <vt:lpwstr/>
  </property>
  <property fmtid="{D5CDD505-2E9C-101B-9397-08002B2CF9AE}" pid="4" name="MSIP_Label_89608d83-f952-409d-b7c5-456515bbbf5a_Enabled">
    <vt:lpwstr>true</vt:lpwstr>
  </property>
  <property fmtid="{D5CDD505-2E9C-101B-9397-08002B2CF9AE}" pid="5" name="MSIP_Label_89608d83-f952-409d-b7c5-456515bbbf5a_SetDate">
    <vt:lpwstr>2025-12-11T20:29:19Z</vt:lpwstr>
  </property>
  <property fmtid="{D5CDD505-2E9C-101B-9397-08002B2CF9AE}" pid="6" name="MSIP_Label_89608d83-f952-409d-b7c5-456515bbbf5a_Method">
    <vt:lpwstr>Privileged</vt:lpwstr>
  </property>
  <property fmtid="{D5CDD505-2E9C-101B-9397-08002B2CF9AE}" pid="7" name="MSIP_Label_89608d83-f952-409d-b7c5-456515bbbf5a_Name">
    <vt:lpwstr>Public</vt:lpwstr>
  </property>
  <property fmtid="{D5CDD505-2E9C-101B-9397-08002B2CF9AE}" pid="8" name="MSIP_Label_89608d83-f952-409d-b7c5-456515bbbf5a_SiteId">
    <vt:lpwstr>31a2fec0-266b-4c67-b56e-2796d8f59c36</vt:lpwstr>
  </property>
  <property fmtid="{D5CDD505-2E9C-101B-9397-08002B2CF9AE}" pid="9" name="MSIP_Label_89608d83-f952-409d-b7c5-456515bbbf5a_ActionId">
    <vt:lpwstr>0014c947-9922-4a32-9eb8-d718cc75bf72</vt:lpwstr>
  </property>
  <property fmtid="{D5CDD505-2E9C-101B-9397-08002B2CF9AE}" pid="10" name="MSIP_Label_89608d83-f952-409d-b7c5-456515bbbf5a_ContentBits">
    <vt:lpwstr>0</vt:lpwstr>
  </property>
  <property fmtid="{D5CDD505-2E9C-101B-9397-08002B2CF9AE}" pid="11" name="MSIP_Label_89608d83-f952-409d-b7c5-456515bbbf5a_Tag">
    <vt:lpwstr>10, 0, 1, 1</vt:lpwstr>
  </property>
</Properties>
</file>